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附件" sheetId="1" r:id="rId1"/>
  </sheets>
  <definedNames>
    <definedName name="_xlnm.Print_Titles" localSheetId="0">'附件'!$2:$4</definedName>
  </definedNames>
  <calcPr fullCalcOnLoad="1"/>
</workbook>
</file>

<file path=xl/sharedStrings.xml><?xml version="1.0" encoding="utf-8"?>
<sst xmlns="http://schemas.openxmlformats.org/spreadsheetml/2006/main" count="243" uniqueCount="137">
  <si>
    <r>
      <t>附件</t>
    </r>
    <r>
      <rPr>
        <b/>
        <sz val="10"/>
        <rFont val="Arial"/>
        <family val="2"/>
      </rPr>
      <t>1</t>
    </r>
    <r>
      <rPr>
        <b/>
        <sz val="10"/>
        <rFont val="宋体"/>
        <family val="0"/>
      </rPr>
      <t>－1</t>
    </r>
  </si>
  <si>
    <t>林芝市 2019年脱贫攻坚统筹整合使用财政涉农资金分配明细计划表</t>
  </si>
  <si>
    <t>财政资金名称</t>
  </si>
  <si>
    <r>
      <t>其中</t>
    </r>
    <r>
      <rPr>
        <b/>
        <sz val="8"/>
        <rFont val="Arial"/>
        <family val="2"/>
      </rPr>
      <t>:</t>
    </r>
  </si>
  <si>
    <t>自治区文号</t>
  </si>
  <si>
    <t>应到位资金</t>
  </si>
  <si>
    <t>已到位资金</t>
  </si>
  <si>
    <t>市级文号</t>
  </si>
  <si>
    <t>市拨付资金明细</t>
  </si>
  <si>
    <t>备注</t>
  </si>
  <si>
    <t>日期</t>
  </si>
  <si>
    <t>中央资金</t>
  </si>
  <si>
    <t>自治区资金</t>
  </si>
  <si>
    <t>小计</t>
  </si>
  <si>
    <t>巴宜区</t>
  </si>
  <si>
    <t>米林县</t>
  </si>
  <si>
    <t>工布江达县</t>
  </si>
  <si>
    <t>波密县</t>
  </si>
  <si>
    <t>朗县</t>
  </si>
  <si>
    <t>察隅县</t>
  </si>
  <si>
    <t>墨脱县</t>
  </si>
  <si>
    <t>市本级（指挥部或市财政）</t>
  </si>
  <si>
    <t>支出功能科目</t>
  </si>
  <si>
    <t>栏次</t>
  </si>
  <si>
    <t>总计</t>
  </si>
  <si>
    <t>自治区级小计</t>
  </si>
  <si>
    <r>
      <t>一、（一）贫困地区转移支付</t>
    </r>
    <r>
      <rPr>
        <b/>
        <sz val="8"/>
        <rFont val="Arial"/>
        <family val="2"/>
      </rPr>
      <t>(</t>
    </r>
    <r>
      <rPr>
        <b/>
        <sz val="8"/>
        <rFont val="宋体"/>
        <family val="0"/>
      </rPr>
      <t>财政专项扶贫资金</t>
    </r>
    <r>
      <rPr>
        <b/>
        <sz val="8"/>
        <rFont val="Arial"/>
        <family val="2"/>
      </rPr>
      <t>)</t>
    </r>
  </si>
  <si>
    <r>
      <t>藏财农指</t>
    </r>
    <r>
      <rPr>
        <b/>
        <sz val="8"/>
        <rFont val="Arial"/>
        <family val="2"/>
      </rPr>
      <t>[2018]94</t>
    </r>
    <r>
      <rPr>
        <b/>
        <sz val="8"/>
        <rFont val="宋体"/>
        <family val="0"/>
      </rPr>
      <t>号</t>
    </r>
  </si>
  <si>
    <r>
      <t>含支持易地扶贫搬迁融资模式调整资金（财农</t>
    </r>
    <r>
      <rPr>
        <sz val="8"/>
        <rFont val="Arial"/>
        <family val="2"/>
      </rPr>
      <t>[2018]124</t>
    </r>
    <r>
      <rPr>
        <sz val="8"/>
        <rFont val="宋体"/>
        <family val="0"/>
      </rPr>
      <t>号，</t>
    </r>
  </si>
  <si>
    <r>
      <t>　</t>
    </r>
    <r>
      <rPr>
        <b/>
        <sz val="8"/>
        <rFont val="Arial"/>
        <family val="2"/>
      </rPr>
      <t>1.</t>
    </r>
    <r>
      <rPr>
        <b/>
        <sz val="8"/>
        <rFont val="宋体"/>
        <family val="0"/>
      </rPr>
      <t>中央财政扶贫发展资金</t>
    </r>
  </si>
  <si>
    <r>
      <t>林财农指</t>
    </r>
    <r>
      <rPr>
        <b/>
        <sz val="8"/>
        <rFont val="Arial"/>
        <family val="2"/>
      </rPr>
      <t>[2018]87</t>
    </r>
    <r>
      <rPr>
        <b/>
        <sz val="8"/>
        <rFont val="宋体"/>
        <family val="0"/>
      </rPr>
      <t>号</t>
    </r>
    <r>
      <rPr>
        <b/>
        <sz val="8"/>
        <rFont val="Arial"/>
        <family val="2"/>
      </rPr>
      <t>\</t>
    </r>
    <r>
      <rPr>
        <b/>
        <sz val="8"/>
        <rFont val="宋体"/>
        <family val="0"/>
      </rPr>
      <t>林财农指</t>
    </r>
    <r>
      <rPr>
        <b/>
        <sz val="8"/>
        <rFont val="Arial"/>
        <family val="2"/>
      </rPr>
      <t>[2019]12</t>
    </r>
    <r>
      <rPr>
        <b/>
        <sz val="8"/>
        <rFont val="宋体"/>
        <family val="0"/>
      </rPr>
      <t>号</t>
    </r>
    <r>
      <rPr>
        <b/>
        <sz val="8"/>
        <rFont val="Arial"/>
        <family val="2"/>
      </rPr>
      <t>\</t>
    </r>
  </si>
  <si>
    <r>
      <t>21305</t>
    </r>
    <r>
      <rPr>
        <b/>
        <sz val="8"/>
        <rFont val="宋体"/>
        <family val="0"/>
      </rPr>
      <t>扶贫</t>
    </r>
  </si>
  <si>
    <t>贷款贴息</t>
  </si>
  <si>
    <t>2018.12.27</t>
  </si>
  <si>
    <t>调整指标数</t>
  </si>
  <si>
    <r>
      <t>林财农指</t>
    </r>
    <r>
      <rPr>
        <b/>
        <sz val="8"/>
        <rFont val="Arial"/>
        <family val="2"/>
      </rPr>
      <t>[2019]11</t>
    </r>
    <r>
      <rPr>
        <b/>
        <sz val="8"/>
        <rFont val="宋体"/>
        <family val="0"/>
      </rPr>
      <t>号</t>
    </r>
  </si>
  <si>
    <t>2019.5.13</t>
  </si>
  <si>
    <t>林财农指[2019]40号</t>
  </si>
  <si>
    <r>
      <t>林财农指</t>
    </r>
    <r>
      <rPr>
        <sz val="8"/>
        <rFont val="Arial"/>
        <family val="2"/>
      </rPr>
      <t>[2018]40</t>
    </r>
    <r>
      <rPr>
        <sz val="8"/>
        <rFont val="宋体"/>
        <family val="0"/>
      </rPr>
      <t>号</t>
    </r>
  </si>
  <si>
    <t>2019.7.16</t>
  </si>
  <si>
    <r>
      <t>　</t>
    </r>
    <r>
      <rPr>
        <b/>
        <sz val="8"/>
        <rFont val="Arial"/>
        <family val="2"/>
      </rPr>
      <t>2.</t>
    </r>
    <r>
      <rPr>
        <b/>
        <sz val="8"/>
        <rFont val="宋体"/>
        <family val="0"/>
      </rPr>
      <t>自治区财政扶贫发展资金</t>
    </r>
  </si>
  <si>
    <r>
      <t>林财农指</t>
    </r>
    <r>
      <rPr>
        <b/>
        <sz val="8"/>
        <color indexed="8"/>
        <rFont val="Arial"/>
        <family val="2"/>
      </rPr>
      <t>[2018]87</t>
    </r>
    <r>
      <rPr>
        <b/>
        <sz val="8"/>
        <color indexed="8"/>
        <rFont val="宋体"/>
        <family val="0"/>
      </rPr>
      <t>号</t>
    </r>
  </si>
  <si>
    <r>
      <t>财农</t>
    </r>
    <r>
      <rPr>
        <sz val="8"/>
        <rFont val="Arial"/>
        <family val="2"/>
      </rPr>
      <t>[2018]124</t>
    </r>
    <r>
      <rPr>
        <sz val="8"/>
        <rFont val="宋体"/>
        <family val="0"/>
      </rPr>
      <t>号</t>
    </r>
  </si>
  <si>
    <r>
      <t>　</t>
    </r>
    <r>
      <rPr>
        <b/>
        <sz val="8"/>
        <rFont val="Arial"/>
        <family val="2"/>
      </rPr>
      <t>3.</t>
    </r>
    <r>
      <rPr>
        <b/>
        <sz val="8"/>
        <rFont val="宋体"/>
        <family val="0"/>
      </rPr>
      <t>中央财政扶贫少数民族发展（含兴边富民）资金</t>
    </r>
  </si>
  <si>
    <r>
      <t xml:space="preserve">      </t>
    </r>
    <r>
      <rPr>
        <b/>
        <sz val="8"/>
        <rFont val="宋体"/>
        <family val="0"/>
      </rPr>
      <t>其中</t>
    </r>
    <r>
      <rPr>
        <b/>
        <sz val="8"/>
        <rFont val="Arial"/>
        <family val="2"/>
      </rPr>
      <t>:</t>
    </r>
    <r>
      <rPr>
        <b/>
        <sz val="8"/>
        <rFont val="宋体"/>
        <family val="0"/>
      </rPr>
      <t>边境小康示范村建设</t>
    </r>
  </si>
  <si>
    <r>
      <t>　</t>
    </r>
    <r>
      <rPr>
        <b/>
        <sz val="8"/>
        <rFont val="Arial"/>
        <family val="2"/>
      </rPr>
      <t>4.</t>
    </r>
    <r>
      <rPr>
        <b/>
        <sz val="8"/>
        <rFont val="宋体"/>
        <family val="0"/>
      </rPr>
      <t>自治区财政扶贫少数民族发展（含兴边富民）资金</t>
    </r>
  </si>
  <si>
    <r>
      <t>　</t>
    </r>
    <r>
      <rPr>
        <b/>
        <sz val="8"/>
        <rFont val="Arial"/>
        <family val="2"/>
      </rPr>
      <t>5.</t>
    </r>
    <r>
      <rPr>
        <b/>
        <sz val="8"/>
        <rFont val="宋体"/>
        <family val="0"/>
      </rPr>
      <t>中央财政扶贫以工代赈资金</t>
    </r>
  </si>
  <si>
    <r>
      <t>　</t>
    </r>
    <r>
      <rPr>
        <b/>
        <sz val="8"/>
        <rFont val="Arial"/>
        <family val="2"/>
      </rPr>
      <t>6.</t>
    </r>
    <r>
      <rPr>
        <b/>
        <sz val="8"/>
        <rFont val="宋体"/>
        <family val="0"/>
      </rPr>
      <t>自治区财政扶贫以工代赈资金</t>
    </r>
  </si>
  <si>
    <r>
      <t xml:space="preserve">  7.</t>
    </r>
    <r>
      <rPr>
        <b/>
        <sz val="8"/>
        <rFont val="宋体"/>
        <family val="0"/>
      </rPr>
      <t>中央财政国有贫困农场扶贫资金</t>
    </r>
  </si>
  <si>
    <r>
      <t xml:space="preserve">  8.</t>
    </r>
    <r>
      <rPr>
        <b/>
        <sz val="8"/>
        <rFont val="宋体"/>
        <family val="0"/>
      </rPr>
      <t>中央财政国有贫困林场扶贫资金</t>
    </r>
  </si>
  <si>
    <t>（二）专项转移支付收入</t>
  </si>
  <si>
    <r>
      <t xml:space="preserve"> </t>
    </r>
    <r>
      <rPr>
        <b/>
        <sz val="8"/>
        <rFont val="宋体"/>
        <family val="0"/>
      </rPr>
      <t>１、农林水事务</t>
    </r>
  </si>
  <si>
    <r>
      <t xml:space="preserve"> </t>
    </r>
    <r>
      <rPr>
        <b/>
        <sz val="8"/>
        <rFont val="宋体"/>
        <family val="0"/>
      </rPr>
      <t>（１）农业生产发展资金统筹用于脱贫攻坚</t>
    </r>
    <r>
      <rPr>
        <b/>
        <sz val="8"/>
        <rFont val="Arial"/>
        <family val="2"/>
      </rPr>
      <t>(</t>
    </r>
    <r>
      <rPr>
        <b/>
        <sz val="8"/>
        <rFont val="宋体"/>
        <family val="0"/>
      </rPr>
      <t>农牧民技能培训</t>
    </r>
    <r>
      <rPr>
        <b/>
        <sz val="8"/>
        <rFont val="Arial"/>
        <family val="2"/>
      </rPr>
      <t>)</t>
    </r>
  </si>
  <si>
    <t>　（２）自治区财政草原生态保护补助奖励资金统筹用于脱贫攻坚（生态补偿脱贫岗位补助）</t>
  </si>
  <si>
    <t>生态补偿脱贫岗位补助</t>
  </si>
  <si>
    <r>
      <t>　（３）林业改革发展资金</t>
    </r>
    <r>
      <rPr>
        <b/>
        <sz val="8"/>
        <rFont val="Arial"/>
        <family val="2"/>
      </rPr>
      <t>:.</t>
    </r>
    <r>
      <rPr>
        <b/>
        <sz val="8"/>
        <rFont val="宋体"/>
        <family val="0"/>
      </rPr>
      <t>中央财政林业改革发展资金</t>
    </r>
    <r>
      <rPr>
        <b/>
        <sz val="8"/>
        <rFont val="Arial"/>
        <family val="2"/>
      </rPr>
      <t>-</t>
    </r>
    <r>
      <rPr>
        <b/>
        <sz val="8"/>
        <rFont val="宋体"/>
        <family val="0"/>
      </rPr>
      <t>森林管护补助（生态补偿脱贫岗位补助）统筹用于脱贫攻坚</t>
    </r>
  </si>
  <si>
    <r>
      <t>　　（</t>
    </r>
    <r>
      <rPr>
        <b/>
        <sz val="8"/>
        <rFont val="Arial"/>
        <family val="2"/>
      </rPr>
      <t>4</t>
    </r>
    <r>
      <rPr>
        <b/>
        <sz val="8"/>
        <rFont val="宋体"/>
        <family val="0"/>
      </rPr>
      <t>）自治区财政其他农林水支出－统筹整合扶贫</t>
    </r>
  </si>
  <si>
    <t>（三）转移支付</t>
  </si>
  <si>
    <r>
      <t>财预</t>
    </r>
    <r>
      <rPr>
        <sz val="8"/>
        <rFont val="Arial"/>
        <family val="2"/>
      </rPr>
      <t>[2018]155</t>
    </r>
    <r>
      <rPr>
        <sz val="8"/>
        <rFont val="宋体"/>
        <family val="0"/>
      </rPr>
      <t>号</t>
    </r>
  </si>
  <si>
    <r>
      <t xml:space="preserve"> </t>
    </r>
    <r>
      <rPr>
        <b/>
        <sz val="8"/>
        <rFont val="宋体"/>
        <family val="0"/>
      </rPr>
      <t>１、中央财政重点生态功能区转移支付（生态护林员等岗位补助）</t>
    </r>
  </si>
  <si>
    <r>
      <t xml:space="preserve">       94</t>
    </r>
    <r>
      <rPr>
        <b/>
        <sz val="8"/>
        <rFont val="宋体"/>
        <family val="0"/>
      </rPr>
      <t>号小计</t>
    </r>
  </si>
  <si>
    <r>
      <t>二、农业资源及生态保护补助</t>
    </r>
    <r>
      <rPr>
        <b/>
        <sz val="8"/>
        <rFont val="Arial"/>
        <family val="2"/>
      </rPr>
      <t>(</t>
    </r>
    <r>
      <rPr>
        <b/>
        <sz val="8"/>
        <rFont val="宋体"/>
        <family val="0"/>
      </rPr>
      <t>生态补偿脱贫岗位补助</t>
    </r>
    <r>
      <rPr>
        <b/>
        <sz val="8"/>
        <rFont val="Arial"/>
        <family val="2"/>
      </rPr>
      <t>)</t>
    </r>
  </si>
  <si>
    <r>
      <t>藏财农指</t>
    </r>
    <r>
      <rPr>
        <b/>
        <sz val="8"/>
        <rFont val="Arial"/>
        <family val="2"/>
      </rPr>
      <t>[2018]97</t>
    </r>
    <r>
      <rPr>
        <b/>
        <sz val="8"/>
        <rFont val="宋体"/>
        <family val="0"/>
      </rPr>
      <t>号</t>
    </r>
  </si>
  <si>
    <r>
      <t>林财农指</t>
    </r>
    <r>
      <rPr>
        <b/>
        <sz val="8"/>
        <rFont val="Arial"/>
        <family val="2"/>
      </rPr>
      <t>(</t>
    </r>
    <r>
      <rPr>
        <b/>
        <sz val="8"/>
        <rFont val="宋体"/>
        <family val="0"/>
      </rPr>
      <t>便</t>
    </r>
    <r>
      <rPr>
        <b/>
        <sz val="8"/>
        <rFont val="Arial"/>
        <family val="2"/>
      </rPr>
      <t>)</t>
    </r>
    <r>
      <rPr>
        <b/>
        <sz val="8"/>
        <rFont val="宋体"/>
        <family val="0"/>
      </rPr>
      <t>字（</t>
    </r>
    <r>
      <rPr>
        <b/>
        <sz val="8"/>
        <rFont val="Arial"/>
        <family val="2"/>
      </rPr>
      <t>2019</t>
    </r>
    <r>
      <rPr>
        <b/>
        <sz val="8"/>
        <rFont val="宋体"/>
        <family val="0"/>
      </rPr>
      <t>）</t>
    </r>
    <r>
      <rPr>
        <b/>
        <sz val="8"/>
        <rFont val="Arial"/>
        <family val="2"/>
      </rPr>
      <t>5</t>
    </r>
    <r>
      <rPr>
        <b/>
        <sz val="8"/>
        <rFont val="宋体"/>
        <family val="0"/>
      </rPr>
      <t>号</t>
    </r>
  </si>
  <si>
    <r>
      <t>2130135</t>
    </r>
    <r>
      <rPr>
        <b/>
        <sz val="8"/>
        <color indexed="8"/>
        <rFont val="宋体"/>
        <family val="0"/>
      </rPr>
      <t>农业资源保护修复与利用</t>
    </r>
  </si>
  <si>
    <t>2019.5.9</t>
  </si>
  <si>
    <t>三、三岩搬迁配套产业资金</t>
  </si>
  <si>
    <r>
      <t>藏财农指</t>
    </r>
    <r>
      <rPr>
        <b/>
        <sz val="8"/>
        <rFont val="Arial"/>
        <family val="2"/>
      </rPr>
      <t>[2019]3</t>
    </r>
    <r>
      <rPr>
        <b/>
        <sz val="8"/>
        <rFont val="宋体"/>
        <family val="0"/>
      </rPr>
      <t>号</t>
    </r>
  </si>
  <si>
    <r>
      <t>林财农指</t>
    </r>
    <r>
      <rPr>
        <b/>
        <sz val="8"/>
        <color indexed="8"/>
        <rFont val="Arial"/>
        <family val="2"/>
      </rPr>
      <t>[2019]5</t>
    </r>
    <r>
      <rPr>
        <b/>
        <sz val="8"/>
        <color indexed="8"/>
        <rFont val="宋体"/>
        <family val="0"/>
      </rPr>
      <t>号</t>
    </r>
  </si>
  <si>
    <t>2019.2.27</t>
  </si>
  <si>
    <t>四、成效考核奖励资金</t>
  </si>
  <si>
    <r>
      <t>藏财农指</t>
    </r>
    <r>
      <rPr>
        <b/>
        <sz val="8"/>
        <rFont val="Arial"/>
        <family val="2"/>
      </rPr>
      <t>[2019]8</t>
    </r>
    <r>
      <rPr>
        <b/>
        <sz val="8"/>
        <rFont val="宋体"/>
        <family val="0"/>
      </rPr>
      <t>号</t>
    </r>
  </si>
  <si>
    <r>
      <t>林财农指</t>
    </r>
    <r>
      <rPr>
        <b/>
        <sz val="8"/>
        <color indexed="8"/>
        <rFont val="Arial"/>
        <family val="2"/>
      </rPr>
      <t>[2019]6</t>
    </r>
    <r>
      <rPr>
        <b/>
        <sz val="8"/>
        <color indexed="8"/>
        <rFont val="宋体"/>
        <family val="0"/>
      </rPr>
      <t>号</t>
    </r>
  </si>
  <si>
    <t>2019.2.28</t>
  </si>
  <si>
    <r>
      <t>林财农指</t>
    </r>
    <r>
      <rPr>
        <b/>
        <sz val="8"/>
        <color indexed="8"/>
        <rFont val="Arial"/>
        <family val="2"/>
      </rPr>
      <t>[2019]11</t>
    </r>
    <r>
      <rPr>
        <b/>
        <sz val="8"/>
        <color indexed="8"/>
        <rFont val="宋体"/>
        <family val="0"/>
      </rPr>
      <t>号</t>
    </r>
  </si>
  <si>
    <r>
      <t>林财农指</t>
    </r>
    <r>
      <rPr>
        <sz val="8"/>
        <rFont val="Arial"/>
        <family val="2"/>
      </rPr>
      <t>[2019]40</t>
    </r>
    <r>
      <rPr>
        <sz val="8"/>
        <rFont val="宋体"/>
        <family val="0"/>
      </rPr>
      <t>号</t>
    </r>
  </si>
  <si>
    <r>
      <t>林财农指</t>
    </r>
    <r>
      <rPr>
        <b/>
        <sz val="8"/>
        <color indexed="8"/>
        <rFont val="Arial"/>
        <family val="2"/>
      </rPr>
      <t>[2019]40</t>
    </r>
    <r>
      <rPr>
        <b/>
        <sz val="8"/>
        <color indexed="8"/>
        <rFont val="宋体"/>
        <family val="0"/>
      </rPr>
      <t>号</t>
    </r>
  </si>
  <si>
    <t>五、绩效考评奖励资金</t>
  </si>
  <si>
    <r>
      <t>藏财农指</t>
    </r>
    <r>
      <rPr>
        <b/>
        <sz val="8"/>
        <rFont val="Arial"/>
        <family val="2"/>
      </rPr>
      <t>[2019]17</t>
    </r>
    <r>
      <rPr>
        <b/>
        <sz val="8"/>
        <rFont val="宋体"/>
        <family val="0"/>
      </rPr>
      <t>号</t>
    </r>
  </si>
  <si>
    <t>六、第二批国有贫困农场及林场资金</t>
  </si>
  <si>
    <r>
      <t>藏财农指</t>
    </r>
    <r>
      <rPr>
        <b/>
        <sz val="8"/>
        <rFont val="Arial"/>
        <family val="2"/>
      </rPr>
      <t>[2019]33</t>
    </r>
    <r>
      <rPr>
        <b/>
        <sz val="8"/>
        <rFont val="宋体"/>
        <family val="0"/>
      </rPr>
      <t>号</t>
    </r>
  </si>
  <si>
    <r>
      <t>林财农指</t>
    </r>
    <r>
      <rPr>
        <b/>
        <sz val="8"/>
        <color indexed="8"/>
        <rFont val="Arial"/>
        <family val="2"/>
      </rPr>
      <t>[2019]30</t>
    </r>
    <r>
      <rPr>
        <b/>
        <sz val="8"/>
        <color indexed="8"/>
        <rFont val="宋体"/>
        <family val="0"/>
      </rPr>
      <t>号、</t>
    </r>
    <r>
      <rPr>
        <b/>
        <sz val="8"/>
        <color indexed="8"/>
        <rFont val="Arial"/>
        <family val="2"/>
      </rPr>
      <t>37</t>
    </r>
    <r>
      <rPr>
        <b/>
        <sz val="8"/>
        <color indexed="8"/>
        <rFont val="宋体"/>
        <family val="0"/>
      </rPr>
      <t>号</t>
    </r>
  </si>
  <si>
    <t>2019.7.8 2019.7.15</t>
  </si>
  <si>
    <t>七、第二批扶贫发展资金成效考核奖励资金</t>
  </si>
  <si>
    <r>
      <t>藏财农指</t>
    </r>
    <r>
      <rPr>
        <b/>
        <sz val="8"/>
        <rFont val="Arial"/>
        <family val="2"/>
      </rPr>
      <t>[2019]32</t>
    </r>
    <r>
      <rPr>
        <b/>
        <sz val="8"/>
        <rFont val="宋体"/>
        <family val="0"/>
      </rPr>
      <t>号</t>
    </r>
  </si>
  <si>
    <r>
      <t>林财农指</t>
    </r>
    <r>
      <rPr>
        <b/>
        <sz val="8"/>
        <color indexed="8"/>
        <rFont val="Arial"/>
        <family val="2"/>
      </rPr>
      <t>[2019]21</t>
    </r>
    <r>
      <rPr>
        <b/>
        <sz val="8"/>
        <color indexed="8"/>
        <rFont val="宋体"/>
        <family val="0"/>
      </rPr>
      <t>号</t>
    </r>
  </si>
  <si>
    <t>2019.6.7</t>
  </si>
  <si>
    <r>
      <t>林财农指</t>
    </r>
    <r>
      <rPr>
        <b/>
        <sz val="8"/>
        <color indexed="8"/>
        <rFont val="Arial"/>
        <family val="2"/>
      </rPr>
      <t>[2019]58</t>
    </r>
    <r>
      <rPr>
        <b/>
        <sz val="8"/>
        <color indexed="8"/>
        <rFont val="宋体"/>
        <family val="0"/>
      </rPr>
      <t>号</t>
    </r>
  </si>
  <si>
    <t>八、农业生产发展资金（特色优势、一二三融合发展）</t>
  </si>
  <si>
    <r>
      <t>藏财农指</t>
    </r>
    <r>
      <rPr>
        <b/>
        <sz val="8"/>
        <rFont val="Arial"/>
        <family val="2"/>
      </rPr>
      <t>[2019]34</t>
    </r>
    <r>
      <rPr>
        <b/>
        <sz val="8"/>
        <rFont val="宋体"/>
        <family val="0"/>
      </rPr>
      <t>号</t>
    </r>
  </si>
  <si>
    <r>
      <t>林财农指</t>
    </r>
    <r>
      <rPr>
        <b/>
        <sz val="8"/>
        <color indexed="8"/>
        <rFont val="Arial"/>
        <family val="2"/>
      </rPr>
      <t>[2019]50</t>
    </r>
    <r>
      <rPr>
        <b/>
        <sz val="8"/>
        <color indexed="8"/>
        <rFont val="宋体"/>
        <family val="0"/>
      </rPr>
      <t>号</t>
    </r>
  </si>
  <si>
    <t>九、部分脱贫攻坚统筹整合资金</t>
  </si>
  <si>
    <r>
      <t>藏财农指</t>
    </r>
    <r>
      <rPr>
        <b/>
        <sz val="8"/>
        <rFont val="Arial"/>
        <family val="2"/>
      </rPr>
      <t>[2019]47</t>
    </r>
    <r>
      <rPr>
        <b/>
        <sz val="8"/>
        <rFont val="宋体"/>
        <family val="0"/>
      </rPr>
      <t>号</t>
    </r>
  </si>
  <si>
    <r>
      <t>林财农指</t>
    </r>
    <r>
      <rPr>
        <b/>
        <sz val="8"/>
        <color indexed="8"/>
        <rFont val="Arial"/>
        <family val="2"/>
      </rPr>
      <t>[2019]53</t>
    </r>
    <r>
      <rPr>
        <b/>
        <sz val="8"/>
        <color indexed="8"/>
        <rFont val="宋体"/>
        <family val="0"/>
      </rPr>
      <t>号</t>
    </r>
  </si>
  <si>
    <t>十、中央预算内以工代赈资金</t>
  </si>
  <si>
    <r>
      <t>藏财建指</t>
    </r>
    <r>
      <rPr>
        <b/>
        <sz val="8"/>
        <rFont val="Arial"/>
        <family val="2"/>
      </rPr>
      <t>[2019]82</t>
    </r>
    <r>
      <rPr>
        <b/>
        <sz val="8"/>
        <rFont val="宋体"/>
        <family val="0"/>
      </rPr>
      <t>号</t>
    </r>
  </si>
  <si>
    <r>
      <t>林财经指</t>
    </r>
    <r>
      <rPr>
        <b/>
        <sz val="8"/>
        <color indexed="8"/>
        <rFont val="Arial"/>
        <family val="2"/>
      </rPr>
      <t>[2019]47</t>
    </r>
    <r>
      <rPr>
        <b/>
        <sz val="8"/>
        <color indexed="8"/>
        <rFont val="宋体"/>
        <family val="0"/>
      </rPr>
      <t>号</t>
    </r>
  </si>
  <si>
    <t>十一、农村环境综合整治</t>
  </si>
  <si>
    <r>
      <t>藏财经指</t>
    </r>
    <r>
      <rPr>
        <b/>
        <sz val="8"/>
        <rFont val="Arial"/>
        <family val="2"/>
      </rPr>
      <t>[2019]47</t>
    </r>
    <r>
      <rPr>
        <b/>
        <sz val="8"/>
        <rFont val="宋体"/>
        <family val="0"/>
      </rPr>
      <t>号</t>
    </r>
  </si>
  <si>
    <r>
      <t>林财经指</t>
    </r>
    <r>
      <rPr>
        <b/>
        <sz val="8"/>
        <color indexed="8"/>
        <rFont val="Arial"/>
        <family val="2"/>
      </rPr>
      <t>[2019]48</t>
    </r>
    <r>
      <rPr>
        <b/>
        <sz val="8"/>
        <color indexed="8"/>
        <rFont val="宋体"/>
        <family val="0"/>
      </rPr>
      <t>号</t>
    </r>
  </si>
  <si>
    <t>市级小计</t>
  </si>
  <si>
    <t>－</t>
  </si>
  <si>
    <r>
      <t>(1)</t>
    </r>
    <r>
      <rPr>
        <b/>
        <sz val="8"/>
        <rFont val="宋体"/>
        <family val="0"/>
      </rPr>
      <t>财政专项扶贫资金</t>
    </r>
  </si>
  <si>
    <r>
      <t>林财农指</t>
    </r>
    <r>
      <rPr>
        <b/>
        <sz val="8"/>
        <color indexed="8"/>
        <rFont val="Arial"/>
        <family val="2"/>
      </rPr>
      <t>[2019]12</t>
    </r>
    <r>
      <rPr>
        <b/>
        <sz val="8"/>
        <color indexed="8"/>
        <rFont val="宋体"/>
        <family val="0"/>
      </rPr>
      <t>号</t>
    </r>
  </si>
  <si>
    <t>财政专项扶贫资金</t>
  </si>
  <si>
    <r>
      <t>林财农指</t>
    </r>
    <r>
      <rPr>
        <b/>
        <sz val="8"/>
        <color indexed="8"/>
        <rFont val="Arial"/>
        <family val="2"/>
      </rPr>
      <t>[2019]59</t>
    </r>
    <r>
      <rPr>
        <b/>
        <sz val="8"/>
        <color indexed="8"/>
        <rFont val="宋体"/>
        <family val="0"/>
      </rPr>
      <t>号</t>
    </r>
  </si>
  <si>
    <r>
      <t>(2)</t>
    </r>
    <r>
      <rPr>
        <b/>
        <sz val="8"/>
        <rFont val="宋体"/>
        <family val="0"/>
      </rPr>
      <t>财政专项扶贫资金；贷款贴息资金</t>
    </r>
  </si>
  <si>
    <r>
      <t>(3)</t>
    </r>
    <r>
      <rPr>
        <b/>
        <sz val="8"/>
        <color indexed="8"/>
        <rFont val="宋体"/>
        <family val="0"/>
      </rPr>
      <t>财政专项扶贫资金：生态岗位补助（市级提标）</t>
    </r>
  </si>
  <si>
    <r>
      <t>林财农指</t>
    </r>
    <r>
      <rPr>
        <b/>
        <sz val="8"/>
        <color indexed="8"/>
        <rFont val="Arial"/>
        <family val="2"/>
      </rPr>
      <t>[2019]3</t>
    </r>
    <r>
      <rPr>
        <b/>
        <sz val="8"/>
        <color indexed="8"/>
        <rFont val="宋体"/>
        <family val="0"/>
      </rPr>
      <t>号</t>
    </r>
  </si>
  <si>
    <r>
      <t>市级</t>
    </r>
    <r>
      <rPr>
        <sz val="8"/>
        <color indexed="8"/>
        <rFont val="Arial"/>
        <family val="2"/>
      </rPr>
      <t>5732</t>
    </r>
    <r>
      <rPr>
        <sz val="8"/>
        <color indexed="8"/>
        <rFont val="宋体"/>
        <family val="0"/>
      </rPr>
      <t>个生态岗位提标资金</t>
    </r>
    <r>
      <rPr>
        <sz val="8"/>
        <color indexed="8"/>
        <rFont val="Arial"/>
        <family val="2"/>
      </rPr>
      <t>286.6</t>
    </r>
    <r>
      <rPr>
        <sz val="8"/>
        <color indexed="8"/>
        <rFont val="宋体"/>
        <family val="0"/>
      </rPr>
      <t>万元</t>
    </r>
    <r>
      <rPr>
        <sz val="8"/>
        <color indexed="8"/>
        <rFont val="Arial"/>
        <family val="2"/>
      </rPr>
      <t>,</t>
    </r>
  </si>
  <si>
    <r>
      <t>(4)</t>
    </r>
    <r>
      <rPr>
        <b/>
        <sz val="8"/>
        <color indexed="8"/>
        <rFont val="宋体"/>
        <family val="0"/>
      </rPr>
      <t>市扶贫办及局经建科存量资金</t>
    </r>
  </si>
  <si>
    <r>
      <t>林财预存(农)</t>
    </r>
    <r>
      <rPr>
        <b/>
        <sz val="8"/>
        <color indexed="8"/>
        <rFont val="Arial"/>
        <family val="2"/>
      </rPr>
      <t>[2019]1</t>
    </r>
    <r>
      <rPr>
        <b/>
        <sz val="8"/>
        <color indexed="8"/>
        <rFont val="宋体"/>
        <family val="0"/>
      </rPr>
      <t>号、林财预存</t>
    </r>
    <r>
      <rPr>
        <b/>
        <sz val="8"/>
        <color indexed="8"/>
        <rFont val="Arial"/>
        <family val="2"/>
      </rPr>
      <t>(</t>
    </r>
    <r>
      <rPr>
        <b/>
        <sz val="8"/>
        <color indexed="8"/>
        <rFont val="宋体"/>
        <family val="0"/>
      </rPr>
      <t>经</t>
    </r>
    <r>
      <rPr>
        <b/>
        <sz val="8"/>
        <color indexed="8"/>
        <rFont val="Arial"/>
        <family val="2"/>
      </rPr>
      <t>)[2019]1</t>
    </r>
  </si>
  <si>
    <t>2019.5.13    2019.6.5</t>
  </si>
  <si>
    <t>-</t>
  </si>
  <si>
    <r>
      <t>林财预存农字</t>
    </r>
    <r>
      <rPr>
        <b/>
        <sz val="8"/>
        <rFont val="Arial"/>
        <family val="2"/>
      </rPr>
      <t>[2019]2</t>
    </r>
    <r>
      <rPr>
        <b/>
        <sz val="8"/>
        <rFont val="宋体"/>
        <family val="0"/>
      </rPr>
      <t>号</t>
    </r>
  </si>
  <si>
    <t>县(区)级小计</t>
  </si>
  <si>
    <t>1、支持深度贫困县脱贫攻坚</t>
  </si>
  <si>
    <r>
      <t>藏财农指</t>
    </r>
    <r>
      <rPr>
        <b/>
        <sz val="8"/>
        <rFont val="Arial"/>
        <family val="2"/>
      </rPr>
      <t>[2018]92</t>
    </r>
    <r>
      <rPr>
        <b/>
        <sz val="8"/>
        <rFont val="宋体"/>
        <family val="0"/>
      </rPr>
      <t>号</t>
    </r>
  </si>
  <si>
    <r>
      <t>林财农指</t>
    </r>
    <r>
      <rPr>
        <b/>
        <sz val="8"/>
        <rFont val="Arial"/>
        <family val="2"/>
      </rPr>
      <t>[2018]82</t>
    </r>
    <r>
      <rPr>
        <b/>
        <sz val="8"/>
        <rFont val="宋体"/>
        <family val="0"/>
      </rPr>
      <t>号</t>
    </r>
  </si>
  <si>
    <r>
      <t>2130599</t>
    </r>
    <r>
      <rPr>
        <b/>
        <sz val="8"/>
        <color indexed="8"/>
        <rFont val="宋体"/>
        <family val="0"/>
      </rPr>
      <t>其他扶贫支出</t>
    </r>
  </si>
  <si>
    <t>巩固饮水安全、易地扶贫搬迁配套基础设施及土地整治和改善民生等</t>
  </si>
  <si>
    <t>2、支持深度贫困县脱贫攻坚</t>
  </si>
  <si>
    <r>
      <t>藏财农指</t>
    </r>
    <r>
      <rPr>
        <b/>
        <sz val="8"/>
        <rFont val="Arial"/>
        <family val="2"/>
      </rPr>
      <t>[2018]104</t>
    </r>
    <r>
      <rPr>
        <b/>
        <sz val="8"/>
        <rFont val="宋体"/>
        <family val="0"/>
      </rPr>
      <t>号</t>
    </r>
  </si>
  <si>
    <t>3、2019生态岗位</t>
  </si>
  <si>
    <r>
      <t>藏财农指</t>
    </r>
    <r>
      <rPr>
        <b/>
        <sz val="8"/>
        <rFont val="Arial"/>
        <family val="2"/>
      </rPr>
      <t>[2018]60</t>
    </r>
    <r>
      <rPr>
        <b/>
        <sz val="8"/>
        <rFont val="宋体"/>
        <family val="0"/>
      </rPr>
      <t>号</t>
    </r>
  </si>
  <si>
    <r>
      <t>林财农指</t>
    </r>
    <r>
      <rPr>
        <b/>
        <sz val="8"/>
        <rFont val="Arial"/>
        <family val="2"/>
      </rPr>
      <t>[2018]48</t>
    </r>
    <r>
      <rPr>
        <b/>
        <sz val="8"/>
        <rFont val="宋体"/>
        <family val="0"/>
      </rPr>
      <t>号</t>
    </r>
  </si>
  <si>
    <t>4、成效考核奖励资金</t>
  </si>
  <si>
    <r>
      <t>藏财农指</t>
    </r>
    <r>
      <rPr>
        <b/>
        <sz val="8"/>
        <rFont val="Arial"/>
        <family val="2"/>
      </rPr>
      <t>[2018]95</t>
    </r>
    <r>
      <rPr>
        <b/>
        <sz val="8"/>
        <rFont val="宋体"/>
        <family val="0"/>
      </rPr>
      <t>号</t>
    </r>
  </si>
  <si>
    <r>
      <t>5</t>
    </r>
    <r>
      <rPr>
        <b/>
        <sz val="8"/>
        <rFont val="宋体"/>
        <family val="0"/>
      </rPr>
      <t>、重点生态功能区转移支付资金</t>
    </r>
  </si>
  <si>
    <r>
      <t>藏财农指</t>
    </r>
    <r>
      <rPr>
        <b/>
        <sz val="8"/>
        <rFont val="Arial"/>
        <family val="2"/>
      </rPr>
      <t>[2019]16</t>
    </r>
    <r>
      <rPr>
        <b/>
        <sz val="8"/>
        <rFont val="宋体"/>
        <family val="0"/>
      </rPr>
      <t>号</t>
    </r>
  </si>
  <si>
    <r>
      <t>林财农指</t>
    </r>
    <r>
      <rPr>
        <b/>
        <sz val="8"/>
        <color indexed="8"/>
        <rFont val="Arial"/>
        <family val="2"/>
      </rPr>
      <t>[2019]2</t>
    </r>
    <r>
      <rPr>
        <b/>
        <sz val="8"/>
        <color indexed="8"/>
        <rFont val="宋体"/>
        <family val="0"/>
      </rPr>
      <t>号</t>
    </r>
  </si>
  <si>
    <r>
      <t>6</t>
    </r>
    <r>
      <rPr>
        <b/>
        <sz val="8"/>
        <rFont val="宋体"/>
        <family val="0"/>
      </rPr>
      <t>、农村综合改革转移支付</t>
    </r>
  </si>
  <si>
    <r>
      <t>藏安组办</t>
    </r>
    <r>
      <rPr>
        <b/>
        <sz val="8"/>
        <rFont val="Arial"/>
        <family val="2"/>
      </rPr>
      <t>[2019]7</t>
    </r>
    <r>
      <rPr>
        <b/>
        <sz val="8"/>
        <rFont val="宋体"/>
        <family val="0"/>
      </rPr>
      <t>号</t>
    </r>
  </si>
  <si>
    <t>林财农指（便）字[2019]9号</t>
  </si>
  <si>
    <r>
      <t>7</t>
    </r>
    <r>
      <rPr>
        <b/>
        <sz val="8"/>
        <rFont val="宋体"/>
        <family val="0"/>
      </rPr>
      <t>、</t>
    </r>
    <r>
      <rPr>
        <b/>
        <sz val="8"/>
        <rFont val="Arial"/>
        <family val="2"/>
      </rPr>
      <t>2019</t>
    </r>
    <r>
      <rPr>
        <b/>
        <sz val="8"/>
        <rFont val="宋体"/>
        <family val="0"/>
      </rPr>
      <t>年财政专项扶贫资金</t>
    </r>
  </si>
  <si>
    <t>存量</t>
  </si>
  <si>
    <t>林财预存（农）字[2019]3号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</si>
</sst>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51">
    <font>
      <sz val="12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b/>
      <sz val="22"/>
      <name val="宋体"/>
      <family val="0"/>
    </font>
    <font>
      <b/>
      <sz val="8"/>
      <name val="宋体"/>
      <family val="0"/>
    </font>
    <font>
      <b/>
      <sz val="8"/>
      <name val="Arial"/>
      <family val="2"/>
    </font>
    <font>
      <b/>
      <sz val="8"/>
      <color indexed="8"/>
      <name val="宋体"/>
      <family val="0"/>
    </font>
    <font>
      <b/>
      <sz val="8"/>
      <color indexed="8"/>
      <name val="Arial"/>
      <family val="2"/>
    </font>
    <font>
      <sz val="8"/>
      <color indexed="8"/>
      <name val="宋体"/>
      <family val="0"/>
    </font>
    <font>
      <sz val="8"/>
      <color indexed="8"/>
      <name val="Arial"/>
      <family val="2"/>
    </font>
    <font>
      <sz val="8"/>
      <name val="Arial"/>
      <family val="2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>
      <alignment vertical="center"/>
      <protection/>
    </xf>
    <xf numFmtId="0" fontId="0" fillId="0" borderId="0" applyProtection="0">
      <alignment vertical="center"/>
    </xf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1" fillId="0" borderId="0">
      <alignment vertical="center"/>
      <protection/>
    </xf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12" fillId="0" borderId="0">
      <alignment/>
      <protection/>
    </xf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12" fillId="0" borderId="0">
      <alignment/>
      <protection/>
    </xf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176" fontId="1" fillId="33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6" fillId="33" borderId="10" xfId="39" applyNumberFormat="1" applyFont="1" applyFill="1" applyBorder="1" applyAlignment="1" applyProtection="1">
      <alignment horizontal="center" vertical="center" wrapText="1"/>
      <protection/>
    </xf>
    <xf numFmtId="176" fontId="7" fillId="33" borderId="10" xfId="39" applyNumberFormat="1" applyFont="1" applyFill="1" applyBorder="1" applyAlignment="1" applyProtection="1">
      <alignment horizontal="center" vertical="center" wrapText="1"/>
      <protection/>
    </xf>
    <xf numFmtId="0" fontId="7" fillId="33" borderId="10" xfId="39" applyNumberFormat="1" applyFont="1" applyFill="1" applyBorder="1" applyAlignment="1" applyProtection="1">
      <alignment horizontal="center" vertical="center" wrapText="1"/>
      <protection/>
    </xf>
    <xf numFmtId="177" fontId="7" fillId="33" borderId="10" xfId="39" applyNumberFormat="1" applyFont="1" applyFill="1" applyBorder="1" applyAlignment="1" applyProtection="1">
      <alignment horizontal="center" vertical="center" wrapText="1"/>
      <protection/>
    </xf>
    <xf numFmtId="176" fontId="6" fillId="33" borderId="10" xfId="39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vertical="center" wrapText="1"/>
    </xf>
    <xf numFmtId="177" fontId="5" fillId="33" borderId="10" xfId="0" applyNumberFormat="1" applyFont="1" applyFill="1" applyBorder="1" applyAlignment="1">
      <alignment vertical="center" wrapText="1"/>
    </xf>
    <xf numFmtId="0" fontId="4" fillId="33" borderId="10" xfId="39" applyNumberFormat="1" applyFont="1" applyFill="1" applyBorder="1" applyAlignment="1" applyProtection="1">
      <alignment horizontal="left" vertical="center" wrapText="1"/>
      <protection/>
    </xf>
    <xf numFmtId="176" fontId="5" fillId="33" borderId="10" xfId="0" applyNumberFormat="1" applyFont="1" applyFill="1" applyBorder="1" applyAlignment="1">
      <alignment horizontal="left" vertical="center" wrapText="1"/>
    </xf>
    <xf numFmtId="176" fontId="4" fillId="33" borderId="10" xfId="39" applyNumberFormat="1" applyFont="1" applyFill="1" applyBorder="1" applyAlignment="1" applyProtection="1">
      <alignment horizontal="right" vertical="center" wrapText="1"/>
      <protection/>
    </xf>
    <xf numFmtId="176" fontId="5" fillId="33" borderId="10" xfId="39" applyNumberFormat="1" applyFont="1" applyFill="1" applyBorder="1" applyAlignment="1" applyProtection="1">
      <alignment horizontal="right" vertical="center" wrapText="1"/>
      <protection/>
    </xf>
    <xf numFmtId="176" fontId="6" fillId="33" borderId="10" xfId="39" applyNumberFormat="1" applyFont="1" applyFill="1" applyBorder="1" applyAlignment="1" applyProtection="1">
      <alignment horizontal="right" vertical="center" wrapText="1"/>
      <protection/>
    </xf>
    <xf numFmtId="0" fontId="5" fillId="33" borderId="10" xfId="0" applyFont="1" applyFill="1" applyBorder="1" applyAlignment="1">
      <alignment vertical="center" wrapText="1"/>
    </xf>
    <xf numFmtId="0" fontId="5" fillId="33" borderId="10" xfId="39" applyNumberFormat="1" applyFont="1" applyFill="1" applyBorder="1" applyAlignment="1" applyProtection="1">
      <alignment horizontal="left" vertical="center" wrapText="1"/>
      <protection/>
    </xf>
    <xf numFmtId="0" fontId="4" fillId="33" borderId="10" xfId="28" applyNumberFormat="1" applyFont="1" applyFill="1" applyBorder="1" applyAlignment="1">
      <alignment horizontal="left" vertical="center" wrapText="1"/>
    </xf>
    <xf numFmtId="0" fontId="7" fillId="33" borderId="10" xfId="39" applyNumberFormat="1" applyFont="1" applyFill="1" applyBorder="1" applyAlignment="1" applyProtection="1">
      <alignment vertical="center" wrapText="1"/>
      <protection/>
    </xf>
    <xf numFmtId="176" fontId="4" fillId="33" borderId="10" xfId="0" applyNumberFormat="1" applyFont="1" applyFill="1" applyBorder="1" applyAlignment="1">
      <alignment horizontal="center" vertical="center" wrapText="1"/>
    </xf>
    <xf numFmtId="176" fontId="7" fillId="33" borderId="10" xfId="39" applyNumberFormat="1" applyFont="1" applyFill="1" applyBorder="1" applyAlignment="1" applyProtection="1">
      <alignment horizontal="right" vertical="center" wrapText="1"/>
      <protection/>
    </xf>
    <xf numFmtId="176" fontId="5" fillId="33" borderId="10" xfId="39" applyNumberFormat="1" applyFont="1" applyFill="1" applyBorder="1" applyAlignment="1" applyProtection="1">
      <alignment horizontal="left" vertical="center" wrapText="1"/>
      <protection/>
    </xf>
    <xf numFmtId="176" fontId="5" fillId="33" borderId="10" xfId="39" applyNumberFormat="1" applyFont="1" applyFill="1" applyBorder="1" applyAlignment="1" applyProtection="1">
      <alignment vertical="center" wrapText="1"/>
      <protection/>
    </xf>
    <xf numFmtId="176" fontId="4" fillId="33" borderId="10" xfId="39" applyNumberFormat="1" applyFont="1" applyFill="1" applyBorder="1" applyAlignment="1" applyProtection="1">
      <alignment horizontal="left" vertical="center" wrapText="1"/>
      <protection/>
    </xf>
    <xf numFmtId="0" fontId="7" fillId="33" borderId="10" xfId="43" applyNumberFormat="1" applyFont="1" applyFill="1" applyBorder="1" applyAlignment="1">
      <alignment vertical="center" wrapText="1"/>
      <protection/>
    </xf>
    <xf numFmtId="0" fontId="7" fillId="33" borderId="10" xfId="43" applyNumberFormat="1" applyFont="1" applyFill="1" applyBorder="1" applyAlignment="1">
      <alignment horizontal="center" vertical="center" wrapText="1"/>
      <protection/>
    </xf>
    <xf numFmtId="0" fontId="8" fillId="33" borderId="10" xfId="43" applyNumberFormat="1" applyFont="1" applyFill="1" applyBorder="1" applyAlignment="1">
      <alignment vertical="center"/>
      <protection/>
    </xf>
    <xf numFmtId="0" fontId="6" fillId="33" borderId="10" xfId="43" applyNumberFormat="1" applyFont="1" applyFill="1" applyBorder="1" applyAlignment="1">
      <alignment horizontal="center" vertical="center"/>
      <protection/>
    </xf>
    <xf numFmtId="0" fontId="7" fillId="33" borderId="10" xfId="43" applyNumberFormat="1" applyFont="1" applyFill="1" applyBorder="1" applyAlignment="1">
      <alignment vertical="center"/>
      <protection/>
    </xf>
    <xf numFmtId="177" fontId="7" fillId="33" borderId="10" xfId="43" applyNumberFormat="1" applyFont="1" applyFill="1" applyBorder="1" applyAlignment="1">
      <alignment horizontal="center" vertical="center"/>
      <protection/>
    </xf>
    <xf numFmtId="0" fontId="7" fillId="33" borderId="10" xfId="39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33" borderId="10" xfId="43" applyFont="1" applyFill="1" applyBorder="1" applyAlignment="1">
      <alignment horizontal="center" vertical="center" wrapText="1"/>
      <protection/>
    </xf>
    <xf numFmtId="0" fontId="6" fillId="0" borderId="10" xfId="43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177" fontId="7" fillId="0" borderId="10" xfId="39" applyNumberFormat="1" applyFont="1" applyFill="1" applyBorder="1" applyAlignment="1" applyProtection="1">
      <alignment horizontal="center" vertical="center" wrapText="1"/>
      <protection/>
    </xf>
    <xf numFmtId="177" fontId="5" fillId="0" borderId="10" xfId="0" applyNumberFormat="1" applyFont="1" applyFill="1" applyBorder="1" applyAlignment="1">
      <alignment vertical="center" wrapText="1"/>
    </xf>
    <xf numFmtId="176" fontId="5" fillId="0" borderId="10" xfId="39" applyNumberFormat="1" applyFont="1" applyFill="1" applyBorder="1" applyAlignment="1" applyProtection="1">
      <alignment horizontal="right" vertical="center" wrapText="1"/>
      <protection/>
    </xf>
    <xf numFmtId="176" fontId="7" fillId="0" borderId="10" xfId="39" applyNumberFormat="1" applyFont="1" applyFill="1" applyBorder="1" applyAlignment="1" applyProtection="1">
      <alignment horizontal="right" vertical="center" wrapText="1"/>
      <protection/>
    </xf>
    <xf numFmtId="0" fontId="7" fillId="0" borderId="10" xfId="39" applyNumberFormat="1" applyFont="1" applyFill="1" applyBorder="1" applyAlignment="1" applyProtection="1">
      <alignment vertical="center" wrapText="1"/>
      <protection/>
    </xf>
    <xf numFmtId="176" fontId="5" fillId="0" borderId="10" xfId="39" applyNumberFormat="1" applyFont="1" applyFill="1" applyBorder="1" applyAlignment="1" applyProtection="1">
      <alignment vertical="center" wrapText="1"/>
      <protection/>
    </xf>
    <xf numFmtId="0" fontId="7" fillId="0" borderId="10" xfId="43" applyNumberFormat="1" applyFont="1" applyFill="1" applyBorder="1" applyAlignment="1">
      <alignment horizontal="center" vertical="center" wrapText="1"/>
      <protection/>
    </xf>
    <xf numFmtId="0" fontId="8" fillId="33" borderId="10" xfId="43" applyNumberFormat="1" applyFont="1" applyFill="1" applyBorder="1" applyAlignment="1">
      <alignment horizontal="center" vertical="center"/>
      <protection/>
    </xf>
    <xf numFmtId="0" fontId="8" fillId="0" borderId="10" xfId="43" applyNumberFormat="1" applyFont="1" applyFill="1" applyBorder="1" applyAlignment="1">
      <alignment horizontal="center" vertical="center"/>
      <protection/>
    </xf>
    <xf numFmtId="177" fontId="7" fillId="0" borderId="10" xfId="43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horizontal="center" vertical="center" wrapText="1"/>
    </xf>
    <xf numFmtId="0" fontId="9" fillId="33" borderId="10" xfId="39" applyNumberFormat="1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>
      <alignment vertical="center" wrapText="1"/>
    </xf>
    <xf numFmtId="177" fontId="11" fillId="33" borderId="10" xfId="0" applyNumberFormat="1" applyFont="1" applyFill="1" applyBorder="1" applyAlignment="1">
      <alignment vertical="center" wrapText="1"/>
    </xf>
    <xf numFmtId="177" fontId="10" fillId="33" borderId="10" xfId="0" applyNumberFormat="1" applyFont="1" applyFill="1" applyBorder="1" applyAlignment="1">
      <alignment vertical="center" wrapText="1"/>
    </xf>
    <xf numFmtId="0" fontId="10" fillId="33" borderId="10" xfId="39" applyNumberFormat="1" applyFont="1" applyFill="1" applyBorder="1" applyAlignment="1" applyProtection="1">
      <alignment horizontal="left" vertical="center" wrapText="1"/>
      <protection/>
    </xf>
    <xf numFmtId="0" fontId="11" fillId="33" borderId="10" xfId="0" applyFont="1" applyFill="1" applyBorder="1" applyAlignment="1">
      <alignment vertical="center" wrapText="1"/>
    </xf>
    <xf numFmtId="176" fontId="10" fillId="33" borderId="10" xfId="39" applyNumberFormat="1" applyFont="1" applyFill="1" applyBorder="1" applyAlignment="1" applyProtection="1">
      <alignment horizontal="left" vertical="center" wrapText="1"/>
      <protection/>
    </xf>
    <xf numFmtId="176" fontId="11" fillId="33" borderId="10" xfId="39" applyNumberFormat="1" applyFont="1" applyFill="1" applyBorder="1" applyAlignment="1" applyProtection="1">
      <alignment horizontal="left" vertical="center" wrapText="1"/>
      <protection/>
    </xf>
    <xf numFmtId="0" fontId="8" fillId="33" borderId="10" xfId="43" applyNumberFormat="1" applyFont="1" applyFill="1" applyBorder="1" applyAlignment="1">
      <alignment vertical="center" wrapText="1"/>
      <protection/>
    </xf>
    <xf numFmtId="0" fontId="11" fillId="33" borderId="10" xfId="39" applyNumberFormat="1" applyFont="1" applyFill="1" applyBorder="1" applyAlignment="1" applyProtection="1">
      <alignment horizontal="left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常规_扶贫资金整合明细表.调整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常规_整合明细.更新" xfId="39"/>
    <cellStyle name="60% - 强调文字颜色 4" xfId="40"/>
    <cellStyle name="输出" xfId="41"/>
    <cellStyle name="计算" xfId="42"/>
    <cellStyle name="常规_市级方案" xfId="43"/>
    <cellStyle name="检查单元格" xfId="44"/>
    <cellStyle name="20% - 强调文字颜色 6" xfId="45"/>
    <cellStyle name="强调文字颜色 2" xfId="46"/>
    <cellStyle name="链接单元格" xfId="47"/>
    <cellStyle name="常规_Sheet2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tabSelected="1" view="pageBreakPreview" zoomScaleSheetLayoutView="100" workbookViewId="0" topLeftCell="A1">
      <selection activeCell="M9" sqref="M9"/>
    </sheetView>
  </sheetViews>
  <sheetFormatPr defaultColWidth="8.75390625" defaultRowHeight="14.25"/>
  <cols>
    <col min="1" max="1" width="10.50390625" style="2" customWidth="1"/>
    <col min="2" max="2" width="7.375" style="2" customWidth="1"/>
    <col min="3" max="3" width="8.375" style="2" customWidth="1"/>
    <col min="4" max="4" width="7.25390625" style="2" customWidth="1"/>
    <col min="5" max="5" width="8.125" style="2" customWidth="1"/>
    <col min="6" max="6" width="8.25390625" style="2" customWidth="1"/>
    <col min="7" max="8" width="7.50390625" style="2" customWidth="1"/>
    <col min="9" max="9" width="8.75390625" style="2" customWidth="1"/>
    <col min="10" max="10" width="6.75390625" style="2" customWidth="1"/>
    <col min="11" max="11" width="7.25390625" style="2" customWidth="1"/>
    <col min="12" max="12" width="7.125" style="2" customWidth="1"/>
    <col min="13" max="13" width="6.50390625" style="2" customWidth="1"/>
    <col min="14" max="14" width="7.50390625" style="2" customWidth="1"/>
    <col min="15" max="15" width="7.25390625" style="2" customWidth="1"/>
    <col min="16" max="16" width="8.50390625" style="3" customWidth="1"/>
    <col min="17" max="17" width="9.625" style="2" customWidth="1"/>
    <col min="18" max="18" width="9.875" style="2" customWidth="1"/>
    <col min="19" max="19" width="9.00390625" style="2" hidden="1" customWidth="1"/>
    <col min="20" max="20" width="10.00390625" style="2" customWidth="1"/>
    <col min="21" max="30" width="9.00390625" style="2" bestFit="1" customWidth="1"/>
    <col min="31" max="16384" width="8.75390625" style="2" customWidth="1"/>
  </cols>
  <sheetData>
    <row r="1" spans="1:20" ht="22.5" customHeight="1">
      <c r="A1" s="4" t="s">
        <v>0</v>
      </c>
      <c r="B1" s="5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41"/>
      <c r="Q1" s="7"/>
      <c r="R1" s="7"/>
      <c r="S1" s="7"/>
      <c r="T1" s="7"/>
    </row>
    <row r="2" spans="1:20" ht="60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42"/>
      <c r="Q2" s="9"/>
      <c r="R2" s="9"/>
      <c r="S2" s="9"/>
      <c r="T2" s="57"/>
    </row>
    <row r="3" spans="1:20" ht="42" customHeight="1">
      <c r="A3" s="10" t="s">
        <v>2</v>
      </c>
      <c r="B3" s="10" t="s">
        <v>3</v>
      </c>
      <c r="C3" s="10"/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/>
      <c r="J3" s="10"/>
      <c r="K3" s="10"/>
      <c r="L3" s="10"/>
      <c r="M3" s="10"/>
      <c r="N3" s="10"/>
      <c r="O3" s="10"/>
      <c r="P3" s="43"/>
      <c r="Q3" s="12"/>
      <c r="R3" s="11" t="s">
        <v>9</v>
      </c>
      <c r="S3" s="12"/>
      <c r="T3" s="11" t="s">
        <v>10</v>
      </c>
    </row>
    <row r="4" spans="1:20" ht="31.5">
      <c r="A4" s="10"/>
      <c r="B4" s="11" t="s">
        <v>11</v>
      </c>
      <c r="C4" s="11" t="s">
        <v>12</v>
      </c>
      <c r="D4" s="10"/>
      <c r="E4" s="10"/>
      <c r="F4" s="10"/>
      <c r="G4" s="10"/>
      <c r="H4" s="11" t="s">
        <v>13</v>
      </c>
      <c r="I4" s="44" t="s">
        <v>14</v>
      </c>
      <c r="J4" s="44" t="s">
        <v>15</v>
      </c>
      <c r="K4" s="44" t="s">
        <v>16</v>
      </c>
      <c r="L4" s="44" t="s">
        <v>17</v>
      </c>
      <c r="M4" s="44" t="s">
        <v>18</v>
      </c>
      <c r="N4" s="44" t="s">
        <v>19</v>
      </c>
      <c r="O4" s="44" t="s">
        <v>20</v>
      </c>
      <c r="P4" s="45" t="s">
        <v>21</v>
      </c>
      <c r="Q4" s="44" t="s">
        <v>22</v>
      </c>
      <c r="R4" s="12"/>
      <c r="S4" s="12"/>
      <c r="T4" s="12"/>
    </row>
    <row r="5" spans="1:20" ht="21" customHeight="1">
      <c r="A5" s="11" t="s">
        <v>23</v>
      </c>
      <c r="B5" s="12">
        <v>1</v>
      </c>
      <c r="C5" s="12">
        <v>2</v>
      </c>
      <c r="D5" s="12">
        <v>3</v>
      </c>
      <c r="E5" s="12">
        <v>4</v>
      </c>
      <c r="F5" s="12">
        <v>5</v>
      </c>
      <c r="G5" s="12">
        <v>6</v>
      </c>
      <c r="H5" s="12">
        <v>7</v>
      </c>
      <c r="I5" s="12">
        <v>8</v>
      </c>
      <c r="J5" s="12">
        <v>9</v>
      </c>
      <c r="K5" s="12">
        <v>10</v>
      </c>
      <c r="L5" s="12">
        <v>11</v>
      </c>
      <c r="M5" s="12">
        <v>12</v>
      </c>
      <c r="N5" s="12">
        <v>13</v>
      </c>
      <c r="O5" s="12">
        <v>14</v>
      </c>
      <c r="P5" s="46">
        <v>15</v>
      </c>
      <c r="Q5" s="12">
        <v>16</v>
      </c>
      <c r="R5" s="12">
        <v>17</v>
      </c>
      <c r="S5" s="12"/>
      <c r="T5" s="12"/>
    </row>
    <row r="6" spans="1:20" s="1" customFormat="1" ht="21" customHeight="1">
      <c r="A6" s="13" t="s">
        <v>24</v>
      </c>
      <c r="B6" s="14">
        <f>B29+B30+B37+B38+B40+B42+B43</f>
        <v>35141.229999999996</v>
      </c>
      <c r="C6" s="14">
        <f>C29+C31+C32+C36+C41+C43+C30</f>
        <v>13611.64</v>
      </c>
      <c r="D6" s="15"/>
      <c r="E6" s="16">
        <f>E7+E44+E51</f>
        <v>64557.159999999996</v>
      </c>
      <c r="F6" s="16">
        <f>F7+F44+F51</f>
        <v>64557.159999999996</v>
      </c>
      <c r="G6" s="16"/>
      <c r="H6" s="16">
        <f>SUM(I6:P6)</f>
        <v>64557.159999999996</v>
      </c>
      <c r="I6" s="16">
        <f>I7+I44+I51</f>
        <v>4223.02</v>
      </c>
      <c r="J6" s="16">
        <f aca="true" t="shared" si="0" ref="I6:P6">J7+J44+J51</f>
        <v>5711.1900000000005</v>
      </c>
      <c r="K6" s="16">
        <f t="shared" si="0"/>
        <v>7663.250000000001</v>
      </c>
      <c r="L6" s="16">
        <f t="shared" si="0"/>
        <v>10601.8</v>
      </c>
      <c r="M6" s="16">
        <f t="shared" si="0"/>
        <v>8886.02</v>
      </c>
      <c r="N6" s="16">
        <f t="shared" si="0"/>
        <v>11076.9</v>
      </c>
      <c r="O6" s="16">
        <f t="shared" si="0"/>
        <v>11237.919999999998</v>
      </c>
      <c r="P6" s="47">
        <f t="shared" si="0"/>
        <v>5157.0599999999995</v>
      </c>
      <c r="Q6" s="25"/>
      <c r="R6" s="58"/>
      <c r="S6" s="21"/>
      <c r="T6" s="21"/>
    </row>
    <row r="7" spans="1:20" s="1" customFormat="1" ht="21" customHeight="1">
      <c r="A7" s="17" t="s">
        <v>25</v>
      </c>
      <c r="B7" s="14">
        <f>B29+B30+B37+B38+B40+B42+B43+B41</f>
        <v>35141.229999999996</v>
      </c>
      <c r="C7" s="14">
        <f>C29+C30+C37+C38+C40+C42+C43+C41</f>
        <v>6631</v>
      </c>
      <c r="D7" s="15"/>
      <c r="E7" s="16">
        <f>E29+E30+E31+E32+E36+E37+E38+E40+E41+E42+E43</f>
        <v>48752.869999999995</v>
      </c>
      <c r="F7" s="16">
        <f>F29+F30+F31+F32+F36+F37+F38+F40+F41+F42+F43</f>
        <v>48752.869999999995</v>
      </c>
      <c r="G7" s="16"/>
      <c r="H7" s="16">
        <f>H29+H30+H31+H32+H33+H34+H35+H36+H37+H38+H40+H41+H42+H43</f>
        <v>48752.869999999995</v>
      </c>
      <c r="I7" s="16">
        <f>I29+I30+I31+I32+I33+I34+I35+I36+I37+I38+I39+I40+I41+I42+I43</f>
        <v>3404.77</v>
      </c>
      <c r="J7" s="16">
        <f aca="true" t="shared" si="1" ref="J7:O7">J29+J30+J31+J32+J33+J34+J35+J36+J37+J38+J39+J40+J41+J42+J43</f>
        <v>4529.6</v>
      </c>
      <c r="K7" s="16">
        <f t="shared" si="1"/>
        <v>7239.2300000000005</v>
      </c>
      <c r="L7" s="16">
        <f>L29+L30+L31+L32+L33+L35+L38+L39+L40+L41+L42</f>
        <v>5843.2</v>
      </c>
      <c r="M7" s="16">
        <f t="shared" si="1"/>
        <v>7885.28</v>
      </c>
      <c r="N7" s="16">
        <f t="shared" si="1"/>
        <v>7976.75</v>
      </c>
      <c r="O7" s="16">
        <f t="shared" si="1"/>
        <v>8435.039999999999</v>
      </c>
      <c r="P7" s="47">
        <f>P8+P19+P20+P21+P37</f>
        <v>3439</v>
      </c>
      <c r="Q7" s="25"/>
      <c r="R7" s="59"/>
      <c r="S7" s="21"/>
      <c r="T7" s="21"/>
    </row>
    <row r="8" spans="1:20" s="1" customFormat="1" ht="53.25">
      <c r="A8" s="18" t="s">
        <v>26</v>
      </c>
      <c r="B8" s="19">
        <f>SUM(B9:B20)</f>
        <v>23787</v>
      </c>
      <c r="C8" s="19">
        <f>SUM(C9:C20)</f>
        <v>1700</v>
      </c>
      <c r="D8" s="20" t="s">
        <v>27</v>
      </c>
      <c r="E8" s="19">
        <f>E9+E13+E15+E19+E20</f>
        <v>25487</v>
      </c>
      <c r="F8" s="19">
        <f>F9+F12+F13+F15+F17+F18+F19+F20</f>
        <v>25487</v>
      </c>
      <c r="G8" s="19"/>
      <c r="H8" s="19">
        <f>H9+H10+H11+H12+H13+H15+H19+H20</f>
        <v>25487</v>
      </c>
      <c r="I8" s="19">
        <f>I9+I10</f>
        <v>1379.87</v>
      </c>
      <c r="J8" s="19">
        <f>J9+J10+J13</f>
        <v>1629.43</v>
      </c>
      <c r="K8" s="19">
        <f aca="true" t="shared" si="2" ref="K8:P8">K9+K10</f>
        <v>3709.96</v>
      </c>
      <c r="L8" s="19">
        <f t="shared" si="2"/>
        <v>1189.98</v>
      </c>
      <c r="M8" s="19">
        <f>M9+M10+M11+M12+M13+M15</f>
        <v>4088.2200000000003</v>
      </c>
      <c r="N8" s="19">
        <f>N9+N10+N11+N13+N15</f>
        <v>5120.85</v>
      </c>
      <c r="O8" s="19">
        <f>O9+O10+O13+O15</f>
        <v>5381.6900000000005</v>
      </c>
      <c r="P8" s="48">
        <f t="shared" si="2"/>
        <v>700</v>
      </c>
      <c r="Q8" s="25"/>
      <c r="R8" s="60" t="s">
        <v>28</v>
      </c>
      <c r="S8" s="21"/>
      <c r="T8" s="21"/>
    </row>
    <row r="9" spans="1:20" s="1" customFormat="1" ht="72" customHeight="1">
      <c r="A9" s="18" t="s">
        <v>29</v>
      </c>
      <c r="B9" s="21">
        <v>15500</v>
      </c>
      <c r="C9" s="21"/>
      <c r="D9" s="20" t="s">
        <v>27</v>
      </c>
      <c r="E9" s="19">
        <v>15500</v>
      </c>
      <c r="F9" s="19">
        <v>15500</v>
      </c>
      <c r="G9" s="22" t="s">
        <v>30</v>
      </c>
      <c r="H9" s="23">
        <f>SUM(I9:P9)</f>
        <v>15500</v>
      </c>
      <c r="I9" s="23">
        <v>1800</v>
      </c>
      <c r="J9" s="23">
        <f>1800+500</f>
        <v>2300</v>
      </c>
      <c r="K9" s="23">
        <v>1800</v>
      </c>
      <c r="L9" s="23">
        <v>1800</v>
      </c>
      <c r="M9" s="23">
        <f>2200</f>
        <v>2200</v>
      </c>
      <c r="N9" s="23">
        <v>2200</v>
      </c>
      <c r="O9" s="23">
        <v>2700</v>
      </c>
      <c r="P9" s="49">
        <v>700</v>
      </c>
      <c r="Q9" s="25" t="s">
        <v>31</v>
      </c>
      <c r="R9" s="60" t="s">
        <v>32</v>
      </c>
      <c r="S9" s="21"/>
      <c r="T9" s="21" t="s">
        <v>33</v>
      </c>
    </row>
    <row r="10" spans="1:20" s="1" customFormat="1" ht="24" customHeight="1">
      <c r="A10" s="18" t="s">
        <v>34</v>
      </c>
      <c r="B10" s="21"/>
      <c r="C10" s="21"/>
      <c r="D10" s="20"/>
      <c r="E10" s="19"/>
      <c r="F10" s="19"/>
      <c r="G10" s="22" t="s">
        <v>35</v>
      </c>
      <c r="H10" s="23">
        <f>SUM(I10:P10)</f>
        <v>-780.8799999999997</v>
      </c>
      <c r="I10" s="23">
        <v>-420.13</v>
      </c>
      <c r="J10" s="23">
        <v>-1670.57</v>
      </c>
      <c r="K10" s="23">
        <v>1909.96</v>
      </c>
      <c r="L10" s="23">
        <v>-610.02</v>
      </c>
      <c r="M10" s="23">
        <v>7.34</v>
      </c>
      <c r="N10" s="23">
        <v>720.85</v>
      </c>
      <c r="O10" s="23">
        <v>-718.31</v>
      </c>
      <c r="P10" s="49"/>
      <c r="Q10" s="25"/>
      <c r="R10" s="21"/>
      <c r="S10" s="21"/>
      <c r="T10" s="21" t="s">
        <v>36</v>
      </c>
    </row>
    <row r="11" spans="1:20" s="1" customFormat="1" ht="24" customHeight="1">
      <c r="A11" s="18" t="s">
        <v>34</v>
      </c>
      <c r="B11" s="21"/>
      <c r="C11" s="21"/>
      <c r="D11" s="20" t="s">
        <v>27</v>
      </c>
      <c r="E11" s="19">
        <v>0</v>
      </c>
      <c r="F11" s="19">
        <v>0</v>
      </c>
      <c r="G11" s="24" t="s">
        <v>37</v>
      </c>
      <c r="H11" s="23">
        <f>SUM(I11:P11)</f>
        <v>780.88</v>
      </c>
      <c r="I11" s="23"/>
      <c r="J11" s="23"/>
      <c r="K11" s="23"/>
      <c r="L11" s="23"/>
      <c r="M11" s="23">
        <v>780.88</v>
      </c>
      <c r="N11" s="23"/>
      <c r="O11" s="23"/>
      <c r="P11" s="49"/>
      <c r="Q11" s="25"/>
      <c r="R11" s="60" t="s">
        <v>38</v>
      </c>
      <c r="S11" s="21"/>
      <c r="T11" s="21" t="s">
        <v>39</v>
      </c>
    </row>
    <row r="12" spans="1:20" s="1" customFormat="1" ht="32.25">
      <c r="A12" s="18" t="s">
        <v>40</v>
      </c>
      <c r="B12" s="21"/>
      <c r="C12" s="21"/>
      <c r="D12" s="20" t="s">
        <v>27</v>
      </c>
      <c r="E12" s="19"/>
      <c r="F12" s="19"/>
      <c r="G12" s="24" t="s">
        <v>41</v>
      </c>
      <c r="H12" s="23">
        <f aca="true" t="shared" si="3" ref="H12:H37">SUM(I12:P12)</f>
        <v>0</v>
      </c>
      <c r="I12" s="30"/>
      <c r="J12" s="30"/>
      <c r="K12" s="30"/>
      <c r="L12" s="30"/>
      <c r="M12" s="30"/>
      <c r="N12" s="30"/>
      <c r="O12" s="30"/>
      <c r="P12" s="50"/>
      <c r="Q12" s="25" t="s">
        <v>31</v>
      </c>
      <c r="R12" s="60" t="s">
        <v>42</v>
      </c>
      <c r="S12" s="21"/>
      <c r="T12" s="21" t="s">
        <v>33</v>
      </c>
    </row>
    <row r="13" spans="1:20" s="1" customFormat="1" ht="42.75">
      <c r="A13" s="18" t="s">
        <v>43</v>
      </c>
      <c r="B13" s="21">
        <v>6000</v>
      </c>
      <c r="C13" s="21"/>
      <c r="D13" s="20" t="s">
        <v>27</v>
      </c>
      <c r="E13" s="19">
        <v>6000</v>
      </c>
      <c r="F13" s="19">
        <v>6000</v>
      </c>
      <c r="G13" s="24" t="s">
        <v>41</v>
      </c>
      <c r="H13" s="23">
        <f t="shared" si="3"/>
        <v>6000</v>
      </c>
      <c r="I13" s="30"/>
      <c r="J13" s="30">
        <v>1000</v>
      </c>
      <c r="K13" s="30"/>
      <c r="L13" s="30"/>
      <c r="M13" s="30">
        <v>800</v>
      </c>
      <c r="N13" s="30">
        <v>2000</v>
      </c>
      <c r="O13" s="30">
        <v>2200</v>
      </c>
      <c r="P13" s="50"/>
      <c r="Q13" s="25" t="s">
        <v>31</v>
      </c>
      <c r="R13" s="61"/>
      <c r="S13" s="21"/>
      <c r="T13" s="21" t="s">
        <v>33</v>
      </c>
    </row>
    <row r="14" spans="1:20" s="1" customFormat="1" ht="32.25">
      <c r="A14" s="25" t="s">
        <v>44</v>
      </c>
      <c r="B14" s="21"/>
      <c r="C14" s="21"/>
      <c r="D14" s="20" t="s">
        <v>27</v>
      </c>
      <c r="E14" s="19">
        <v>4789</v>
      </c>
      <c r="F14" s="19">
        <v>4789</v>
      </c>
      <c r="G14" s="24" t="s">
        <v>41</v>
      </c>
      <c r="H14" s="23">
        <f t="shared" si="3"/>
        <v>4789</v>
      </c>
      <c r="I14" s="30"/>
      <c r="J14" s="30">
        <v>800</v>
      </c>
      <c r="K14" s="30"/>
      <c r="L14" s="30"/>
      <c r="M14" s="30">
        <v>300</v>
      </c>
      <c r="N14" s="30">
        <v>1689</v>
      </c>
      <c r="O14" s="30">
        <v>2000</v>
      </c>
      <c r="P14" s="50"/>
      <c r="Q14" s="25" t="s">
        <v>31</v>
      </c>
      <c r="R14" s="61"/>
      <c r="S14" s="21"/>
      <c r="T14" s="21" t="s">
        <v>33</v>
      </c>
    </row>
    <row r="15" spans="1:20" s="1" customFormat="1" ht="42.75">
      <c r="A15" s="18" t="s">
        <v>45</v>
      </c>
      <c r="B15" s="21"/>
      <c r="C15" s="21">
        <v>1700</v>
      </c>
      <c r="D15" s="20" t="s">
        <v>27</v>
      </c>
      <c r="E15" s="19">
        <v>1700</v>
      </c>
      <c r="F15" s="19">
        <v>1700</v>
      </c>
      <c r="G15" s="24" t="s">
        <v>41</v>
      </c>
      <c r="H15" s="23">
        <f t="shared" si="3"/>
        <v>1700</v>
      </c>
      <c r="I15" s="30"/>
      <c r="J15" s="30"/>
      <c r="K15" s="30"/>
      <c r="L15" s="30"/>
      <c r="M15" s="30">
        <v>300</v>
      </c>
      <c r="N15" s="30">
        <v>200</v>
      </c>
      <c r="O15" s="30">
        <v>1200</v>
      </c>
      <c r="P15" s="50"/>
      <c r="Q15" s="25" t="s">
        <v>31</v>
      </c>
      <c r="R15" s="61"/>
      <c r="S15" s="21"/>
      <c r="T15" s="21" t="s">
        <v>33</v>
      </c>
    </row>
    <row r="16" spans="1:20" s="1" customFormat="1" ht="32.25">
      <c r="A16" s="25" t="s">
        <v>44</v>
      </c>
      <c r="B16" s="21"/>
      <c r="C16" s="21"/>
      <c r="D16" s="20" t="s">
        <v>27</v>
      </c>
      <c r="E16" s="19">
        <v>1700</v>
      </c>
      <c r="F16" s="19">
        <v>1700</v>
      </c>
      <c r="G16" s="24" t="s">
        <v>41</v>
      </c>
      <c r="H16" s="23">
        <f t="shared" si="3"/>
        <v>1700</v>
      </c>
      <c r="I16" s="30"/>
      <c r="J16" s="30"/>
      <c r="K16" s="30"/>
      <c r="L16" s="30"/>
      <c r="M16" s="30">
        <v>300</v>
      </c>
      <c r="N16" s="30">
        <v>200</v>
      </c>
      <c r="O16" s="30">
        <v>1200</v>
      </c>
      <c r="P16" s="50"/>
      <c r="Q16" s="25" t="s">
        <v>31</v>
      </c>
      <c r="R16" s="60" t="s">
        <v>42</v>
      </c>
      <c r="S16" s="21"/>
      <c r="T16" s="21" t="s">
        <v>33</v>
      </c>
    </row>
    <row r="17" spans="1:20" s="1" customFormat="1" ht="32.25">
      <c r="A17" s="18" t="s">
        <v>46</v>
      </c>
      <c r="B17" s="21"/>
      <c r="C17" s="21"/>
      <c r="D17" s="20" t="s">
        <v>27</v>
      </c>
      <c r="E17" s="19"/>
      <c r="F17" s="19"/>
      <c r="G17" s="24" t="s">
        <v>41</v>
      </c>
      <c r="H17" s="23">
        <f t="shared" si="3"/>
        <v>0</v>
      </c>
      <c r="I17" s="30"/>
      <c r="J17" s="30"/>
      <c r="K17" s="30"/>
      <c r="L17" s="30"/>
      <c r="M17" s="30"/>
      <c r="N17" s="30"/>
      <c r="O17" s="30"/>
      <c r="P17" s="50"/>
      <c r="Q17" s="25" t="s">
        <v>31</v>
      </c>
      <c r="R17" s="61"/>
      <c r="S17" s="21"/>
      <c r="T17" s="21" t="s">
        <v>33</v>
      </c>
    </row>
    <row r="18" spans="1:20" s="1" customFormat="1" ht="32.25">
      <c r="A18" s="18" t="s">
        <v>47</v>
      </c>
      <c r="B18" s="21"/>
      <c r="C18" s="21"/>
      <c r="D18" s="20" t="s">
        <v>27</v>
      </c>
      <c r="E18" s="19"/>
      <c r="F18" s="19"/>
      <c r="G18" s="24" t="s">
        <v>41</v>
      </c>
      <c r="H18" s="23">
        <f t="shared" si="3"/>
        <v>0</v>
      </c>
      <c r="I18" s="30"/>
      <c r="J18" s="30"/>
      <c r="K18" s="30"/>
      <c r="L18" s="30"/>
      <c r="M18" s="30"/>
      <c r="N18" s="30"/>
      <c r="O18" s="30"/>
      <c r="P18" s="50"/>
      <c r="Q18" s="25" t="s">
        <v>31</v>
      </c>
      <c r="R18" s="60" t="s">
        <v>42</v>
      </c>
      <c r="S18" s="21"/>
      <c r="T18" s="21" t="s">
        <v>33</v>
      </c>
    </row>
    <row r="19" spans="1:20" s="1" customFormat="1" ht="32.25">
      <c r="A19" s="25" t="s">
        <v>48</v>
      </c>
      <c r="B19" s="21">
        <v>1287</v>
      </c>
      <c r="C19" s="21"/>
      <c r="D19" s="20" t="s">
        <v>27</v>
      </c>
      <c r="E19" s="19">
        <v>1287</v>
      </c>
      <c r="F19" s="19">
        <v>1287</v>
      </c>
      <c r="G19" s="24" t="s">
        <v>41</v>
      </c>
      <c r="H19" s="23">
        <f t="shared" si="3"/>
        <v>1287</v>
      </c>
      <c r="I19" s="30"/>
      <c r="J19" s="30"/>
      <c r="K19" s="30"/>
      <c r="L19" s="30"/>
      <c r="M19" s="30"/>
      <c r="N19" s="30"/>
      <c r="O19" s="30"/>
      <c r="P19" s="50">
        <v>1287</v>
      </c>
      <c r="Q19" s="25" t="s">
        <v>31</v>
      </c>
      <c r="R19" s="60" t="s">
        <v>42</v>
      </c>
      <c r="S19" s="21"/>
      <c r="T19" s="21" t="s">
        <v>33</v>
      </c>
    </row>
    <row r="20" spans="1:20" s="1" customFormat="1" ht="32.25">
      <c r="A20" s="25" t="s">
        <v>49</v>
      </c>
      <c r="B20" s="21">
        <v>1000</v>
      </c>
      <c r="C20" s="21"/>
      <c r="D20" s="20" t="s">
        <v>27</v>
      </c>
      <c r="E20" s="19">
        <v>1000</v>
      </c>
      <c r="F20" s="19">
        <v>1000</v>
      </c>
      <c r="G20" s="24" t="s">
        <v>41</v>
      </c>
      <c r="H20" s="23">
        <f t="shared" si="3"/>
        <v>1000</v>
      </c>
      <c r="I20" s="30"/>
      <c r="J20" s="30"/>
      <c r="K20" s="30"/>
      <c r="L20" s="30"/>
      <c r="M20" s="30"/>
      <c r="N20" s="30"/>
      <c r="O20" s="30"/>
      <c r="P20" s="50">
        <v>1000</v>
      </c>
      <c r="Q20" s="25" t="s">
        <v>31</v>
      </c>
      <c r="R20" s="59"/>
      <c r="S20" s="21"/>
      <c r="T20" s="21" t="s">
        <v>33</v>
      </c>
    </row>
    <row r="21" spans="1:20" s="1" customFormat="1" ht="32.25">
      <c r="A21" s="18" t="s">
        <v>50</v>
      </c>
      <c r="B21" s="19">
        <f>B25+B26</f>
        <v>3000</v>
      </c>
      <c r="C21" s="19">
        <f>C22</f>
        <v>580</v>
      </c>
      <c r="D21" s="20" t="s">
        <v>27</v>
      </c>
      <c r="E21" s="19">
        <f>E22</f>
        <v>3580</v>
      </c>
      <c r="F21" s="19">
        <f aca="true" t="shared" si="4" ref="F21:P21">F22</f>
        <v>3580</v>
      </c>
      <c r="G21" s="19"/>
      <c r="H21" s="23">
        <f t="shared" si="3"/>
        <v>3580</v>
      </c>
      <c r="I21" s="19">
        <f t="shared" si="4"/>
        <v>700</v>
      </c>
      <c r="J21" s="19">
        <f t="shared" si="4"/>
        <v>900</v>
      </c>
      <c r="K21" s="19">
        <f t="shared" si="4"/>
        <v>1200</v>
      </c>
      <c r="L21" s="19">
        <f t="shared" si="4"/>
        <v>400</v>
      </c>
      <c r="M21" s="19">
        <f t="shared" si="4"/>
        <v>100</v>
      </c>
      <c r="N21" s="19">
        <f t="shared" si="4"/>
        <v>0</v>
      </c>
      <c r="O21" s="19">
        <f t="shared" si="4"/>
        <v>80</v>
      </c>
      <c r="P21" s="48">
        <f t="shared" si="4"/>
        <v>200</v>
      </c>
      <c r="Q21" s="25"/>
      <c r="R21" s="59"/>
      <c r="S21" s="21"/>
      <c r="T21" s="21"/>
    </row>
    <row r="22" spans="1:20" s="1" customFormat="1" ht="32.25">
      <c r="A22" s="25" t="s">
        <v>51</v>
      </c>
      <c r="B22" s="19">
        <f>SUM(B23:B26)</f>
        <v>3000</v>
      </c>
      <c r="C22" s="19">
        <f>SUM(C23:C26)</f>
        <v>580</v>
      </c>
      <c r="D22" s="20" t="s">
        <v>27</v>
      </c>
      <c r="E22" s="19">
        <f>E23+E24+E25+E26</f>
        <v>3580</v>
      </c>
      <c r="F22" s="19">
        <f>F23+F24+F25+F26</f>
        <v>3580</v>
      </c>
      <c r="G22" s="19"/>
      <c r="H22" s="19">
        <f aca="true" t="shared" si="5" ref="H22:P22">H23+H24+H25+H26</f>
        <v>3580</v>
      </c>
      <c r="I22" s="19">
        <f t="shared" si="5"/>
        <v>700</v>
      </c>
      <c r="J22" s="19">
        <f t="shared" si="5"/>
        <v>900</v>
      </c>
      <c r="K22" s="19">
        <f t="shared" si="5"/>
        <v>1200</v>
      </c>
      <c r="L22" s="19">
        <f t="shared" si="5"/>
        <v>400</v>
      </c>
      <c r="M22" s="19">
        <f t="shared" si="5"/>
        <v>100</v>
      </c>
      <c r="N22" s="19">
        <f t="shared" si="5"/>
        <v>0</v>
      </c>
      <c r="O22" s="19">
        <f t="shared" si="5"/>
        <v>80</v>
      </c>
      <c r="P22" s="48">
        <f t="shared" si="5"/>
        <v>200</v>
      </c>
      <c r="Q22" s="25"/>
      <c r="R22" s="59"/>
      <c r="S22" s="21"/>
      <c r="T22" s="21"/>
    </row>
    <row r="23" spans="1:20" s="1" customFormat="1" ht="54.75">
      <c r="A23" s="25" t="s">
        <v>52</v>
      </c>
      <c r="B23" s="21"/>
      <c r="C23" s="21">
        <v>200</v>
      </c>
      <c r="D23" s="20" t="s">
        <v>27</v>
      </c>
      <c r="E23" s="19">
        <v>200</v>
      </c>
      <c r="F23" s="19">
        <v>200</v>
      </c>
      <c r="G23" s="24" t="s">
        <v>41</v>
      </c>
      <c r="H23" s="23">
        <f t="shared" si="3"/>
        <v>200</v>
      </c>
      <c r="I23" s="30"/>
      <c r="J23" s="30"/>
      <c r="K23" s="30"/>
      <c r="L23" s="30"/>
      <c r="M23" s="30"/>
      <c r="N23" s="30"/>
      <c r="O23" s="30"/>
      <c r="P23" s="50">
        <v>200</v>
      </c>
      <c r="Q23" s="25"/>
      <c r="R23" s="61"/>
      <c r="S23" s="21"/>
      <c r="T23" s="21" t="s">
        <v>33</v>
      </c>
    </row>
    <row r="24" spans="1:20" s="1" customFormat="1" ht="73.5">
      <c r="A24" s="18" t="s">
        <v>53</v>
      </c>
      <c r="B24" s="21"/>
      <c r="C24" s="21">
        <v>300</v>
      </c>
      <c r="D24" s="20" t="s">
        <v>27</v>
      </c>
      <c r="E24" s="19">
        <v>300</v>
      </c>
      <c r="F24" s="19">
        <v>300</v>
      </c>
      <c r="G24" s="24" t="s">
        <v>41</v>
      </c>
      <c r="H24" s="23">
        <f t="shared" si="3"/>
        <v>300</v>
      </c>
      <c r="I24" s="30">
        <v>300</v>
      </c>
      <c r="J24" s="30"/>
      <c r="K24" s="30"/>
      <c r="L24" s="30"/>
      <c r="M24" s="30"/>
      <c r="N24" s="30"/>
      <c r="O24" s="30"/>
      <c r="P24" s="50"/>
      <c r="Q24" s="25"/>
      <c r="R24" s="60" t="s">
        <v>54</v>
      </c>
      <c r="S24" s="21"/>
      <c r="T24" s="21" t="s">
        <v>33</v>
      </c>
    </row>
    <row r="25" spans="1:20" s="1" customFormat="1" ht="96">
      <c r="A25" s="18" t="s">
        <v>55</v>
      </c>
      <c r="B25" s="21">
        <v>3000</v>
      </c>
      <c r="C25" s="21"/>
      <c r="D25" s="20" t="s">
        <v>27</v>
      </c>
      <c r="E25" s="19">
        <v>3000</v>
      </c>
      <c r="F25" s="19">
        <v>3000</v>
      </c>
      <c r="G25" s="24" t="s">
        <v>41</v>
      </c>
      <c r="H25" s="23">
        <f t="shared" si="3"/>
        <v>3000</v>
      </c>
      <c r="I25" s="30">
        <v>400</v>
      </c>
      <c r="J25" s="30">
        <v>900</v>
      </c>
      <c r="K25" s="30">
        <v>1200</v>
      </c>
      <c r="L25" s="30">
        <v>400</v>
      </c>
      <c r="M25" s="30">
        <v>100</v>
      </c>
      <c r="N25" s="30"/>
      <c r="O25" s="30"/>
      <c r="P25" s="50"/>
      <c r="Q25" s="25"/>
      <c r="R25" s="60" t="s">
        <v>54</v>
      </c>
      <c r="S25" s="21"/>
      <c r="T25" s="21" t="s">
        <v>33</v>
      </c>
    </row>
    <row r="26" spans="1:20" s="1" customFormat="1" ht="42.75">
      <c r="A26" s="18" t="s">
        <v>56</v>
      </c>
      <c r="B26" s="21"/>
      <c r="C26" s="21">
        <v>80</v>
      </c>
      <c r="D26" s="20" t="s">
        <v>27</v>
      </c>
      <c r="E26" s="19">
        <v>80</v>
      </c>
      <c r="F26" s="19">
        <v>80</v>
      </c>
      <c r="G26" s="24" t="s">
        <v>41</v>
      </c>
      <c r="H26" s="23">
        <f t="shared" si="3"/>
        <v>80</v>
      </c>
      <c r="I26" s="30"/>
      <c r="J26" s="30"/>
      <c r="K26" s="30"/>
      <c r="L26" s="30"/>
      <c r="M26" s="30"/>
      <c r="N26" s="30"/>
      <c r="O26" s="30">
        <v>80</v>
      </c>
      <c r="P26" s="50"/>
      <c r="Q26" s="25"/>
      <c r="R26" s="61"/>
      <c r="S26" s="21"/>
      <c r="T26" s="21" t="s">
        <v>33</v>
      </c>
    </row>
    <row r="27" spans="1:20" s="1" customFormat="1" ht="32.25">
      <c r="A27" s="18" t="s">
        <v>57</v>
      </c>
      <c r="B27" s="19">
        <f>B28</f>
        <v>280</v>
      </c>
      <c r="C27" s="19">
        <f>C28</f>
        <v>0</v>
      </c>
      <c r="D27" s="20" t="s">
        <v>27</v>
      </c>
      <c r="E27" s="19">
        <f>E28</f>
        <v>280</v>
      </c>
      <c r="F27" s="19">
        <f aca="true" t="shared" si="6" ref="F27:P27">F28</f>
        <v>280</v>
      </c>
      <c r="G27" s="19" t="str">
        <f t="shared" si="6"/>
        <v>林财农指[2018]87号</v>
      </c>
      <c r="H27" s="23">
        <f t="shared" si="3"/>
        <v>280</v>
      </c>
      <c r="I27" s="19">
        <f t="shared" si="6"/>
        <v>0</v>
      </c>
      <c r="J27" s="19">
        <f t="shared" si="6"/>
        <v>0</v>
      </c>
      <c r="K27" s="19">
        <f t="shared" si="6"/>
        <v>0</v>
      </c>
      <c r="L27" s="19">
        <f t="shared" si="6"/>
        <v>0</v>
      </c>
      <c r="M27" s="19">
        <f t="shared" si="6"/>
        <v>0</v>
      </c>
      <c r="N27" s="19">
        <f t="shared" si="6"/>
        <v>280</v>
      </c>
      <c r="O27" s="19">
        <f t="shared" si="6"/>
        <v>0</v>
      </c>
      <c r="P27" s="48">
        <f t="shared" si="6"/>
        <v>0</v>
      </c>
      <c r="Q27" s="25"/>
      <c r="R27" s="60" t="s">
        <v>58</v>
      </c>
      <c r="S27" s="21"/>
      <c r="T27" s="21"/>
    </row>
    <row r="28" spans="1:20" s="1" customFormat="1" ht="53.25">
      <c r="A28" s="25" t="s">
        <v>59</v>
      </c>
      <c r="B28" s="21">
        <v>280</v>
      </c>
      <c r="C28" s="21"/>
      <c r="D28" s="20" t="s">
        <v>27</v>
      </c>
      <c r="E28" s="19">
        <v>280</v>
      </c>
      <c r="F28" s="19">
        <v>280</v>
      </c>
      <c r="G28" s="24" t="s">
        <v>41</v>
      </c>
      <c r="H28" s="23">
        <f t="shared" si="3"/>
        <v>280</v>
      </c>
      <c r="I28" s="30"/>
      <c r="J28" s="30"/>
      <c r="K28" s="30"/>
      <c r="L28" s="30"/>
      <c r="M28" s="30"/>
      <c r="N28" s="30">
        <v>280</v>
      </c>
      <c r="O28" s="30"/>
      <c r="P28" s="50"/>
      <c r="Q28" s="25"/>
      <c r="R28" s="60" t="s">
        <v>54</v>
      </c>
      <c r="S28" s="21"/>
      <c r="T28" s="21" t="s">
        <v>33</v>
      </c>
    </row>
    <row r="29" spans="1:20" s="1" customFormat="1" ht="24.75" customHeight="1">
      <c r="A29" s="25" t="s">
        <v>60</v>
      </c>
      <c r="B29" s="19">
        <f>B9+B13+B19+B20+B22+B27</f>
        <v>27067</v>
      </c>
      <c r="C29" s="19">
        <f>C8+C21</f>
        <v>2280</v>
      </c>
      <c r="D29" s="26"/>
      <c r="E29" s="19">
        <f>E28+E21+E8</f>
        <v>29347</v>
      </c>
      <c r="F29" s="19">
        <f>F8+F21+F27</f>
        <v>29347</v>
      </c>
      <c r="G29" s="19"/>
      <c r="H29" s="23">
        <f aca="true" t="shared" si="7" ref="H29:O29">H8+H21+H27</f>
        <v>29347</v>
      </c>
      <c r="I29" s="23">
        <f t="shared" si="7"/>
        <v>2079.87</v>
      </c>
      <c r="J29" s="23">
        <f t="shared" si="7"/>
        <v>2529.4300000000003</v>
      </c>
      <c r="K29" s="23">
        <f t="shared" si="7"/>
        <v>4909.96</v>
      </c>
      <c r="L29" s="23">
        <f t="shared" si="7"/>
        <v>1589.98</v>
      </c>
      <c r="M29" s="23">
        <f t="shared" si="7"/>
        <v>4188.22</v>
      </c>
      <c r="N29" s="23">
        <f t="shared" si="7"/>
        <v>5400.85</v>
      </c>
      <c r="O29" s="23">
        <f t="shared" si="7"/>
        <v>5461.6900000000005</v>
      </c>
      <c r="P29" s="49">
        <f>P9+P19+P20+P22</f>
        <v>3187</v>
      </c>
      <c r="Q29" s="25"/>
      <c r="R29" s="61"/>
      <c r="S29" s="21"/>
      <c r="T29" s="21"/>
    </row>
    <row r="30" spans="1:20" s="1" customFormat="1" ht="43.5">
      <c r="A30" s="27" t="s">
        <v>61</v>
      </c>
      <c r="B30" s="21"/>
      <c r="C30" s="21">
        <v>3950</v>
      </c>
      <c r="D30" s="20" t="s">
        <v>62</v>
      </c>
      <c r="E30" s="28">
        <v>3950</v>
      </c>
      <c r="F30" s="28">
        <v>3950</v>
      </c>
      <c r="G30" s="20" t="s">
        <v>63</v>
      </c>
      <c r="H30" s="23">
        <f t="shared" si="3"/>
        <v>3950</v>
      </c>
      <c r="I30" s="28"/>
      <c r="J30" s="28"/>
      <c r="K30" s="28"/>
      <c r="L30" s="28">
        <v>1701.05</v>
      </c>
      <c r="M30" s="28">
        <v>783.9</v>
      </c>
      <c r="N30" s="28">
        <v>804.9</v>
      </c>
      <c r="O30" s="28">
        <v>660.15</v>
      </c>
      <c r="P30" s="51"/>
      <c r="Q30" s="28" t="s">
        <v>64</v>
      </c>
      <c r="R30" s="60" t="s">
        <v>54</v>
      </c>
      <c r="S30" s="21"/>
      <c r="T30" s="21" t="s">
        <v>65</v>
      </c>
    </row>
    <row r="31" spans="1:20" s="1" customFormat="1" ht="21.75">
      <c r="A31" s="27" t="s">
        <v>66</v>
      </c>
      <c r="B31" s="21"/>
      <c r="C31" s="21">
        <v>1480.64</v>
      </c>
      <c r="D31" s="20" t="s">
        <v>67</v>
      </c>
      <c r="E31" s="28">
        <v>1480.64</v>
      </c>
      <c r="F31" s="28">
        <v>1480.64</v>
      </c>
      <c r="G31" s="24" t="s">
        <v>68</v>
      </c>
      <c r="H31" s="23">
        <f t="shared" si="3"/>
        <v>1480.64</v>
      </c>
      <c r="I31" s="28">
        <v>107.76</v>
      </c>
      <c r="J31" s="28">
        <v>224.87</v>
      </c>
      <c r="K31" s="28">
        <v>251.97</v>
      </c>
      <c r="L31" s="28">
        <v>172.05</v>
      </c>
      <c r="M31" s="28">
        <v>110.79</v>
      </c>
      <c r="N31" s="28"/>
      <c r="O31" s="28">
        <v>613.2</v>
      </c>
      <c r="P31" s="51"/>
      <c r="Q31" s="28"/>
      <c r="R31" s="62"/>
      <c r="S31" s="21"/>
      <c r="T31" s="21" t="s">
        <v>69</v>
      </c>
    </row>
    <row r="32" spans="1:20" s="1" customFormat="1" ht="21.75">
      <c r="A32" s="18" t="s">
        <v>70</v>
      </c>
      <c r="B32" s="21"/>
      <c r="C32" s="21">
        <v>5000</v>
      </c>
      <c r="D32" s="20" t="s">
        <v>71</v>
      </c>
      <c r="E32" s="19">
        <v>5000</v>
      </c>
      <c r="F32" s="19">
        <v>5000</v>
      </c>
      <c r="G32" s="24" t="s">
        <v>72</v>
      </c>
      <c r="H32" s="23">
        <f t="shared" si="3"/>
        <v>5000</v>
      </c>
      <c r="I32" s="30">
        <v>700</v>
      </c>
      <c r="J32" s="30">
        <v>700</v>
      </c>
      <c r="K32" s="30">
        <v>700</v>
      </c>
      <c r="L32" s="30">
        <v>700</v>
      </c>
      <c r="M32" s="30">
        <v>700</v>
      </c>
      <c r="N32" s="30">
        <v>750</v>
      </c>
      <c r="O32" s="30">
        <v>750</v>
      </c>
      <c r="P32" s="50"/>
      <c r="Q32" s="25" t="s">
        <v>31</v>
      </c>
      <c r="R32" s="59"/>
      <c r="S32" s="21"/>
      <c r="T32" s="21" t="s">
        <v>73</v>
      </c>
    </row>
    <row r="33" spans="1:20" s="1" customFormat="1" ht="30.75" customHeight="1">
      <c r="A33" s="18" t="s">
        <v>34</v>
      </c>
      <c r="B33" s="21"/>
      <c r="C33" s="21"/>
      <c r="D33" s="20" t="s">
        <v>71</v>
      </c>
      <c r="E33" s="19">
        <v>5000</v>
      </c>
      <c r="F33" s="19">
        <v>5000</v>
      </c>
      <c r="G33" s="24" t="s">
        <v>74</v>
      </c>
      <c r="H33" s="23">
        <f t="shared" si="3"/>
        <v>-1800</v>
      </c>
      <c r="I33" s="30">
        <v>-500</v>
      </c>
      <c r="J33" s="30">
        <v>-500</v>
      </c>
      <c r="K33" s="30">
        <v>-500</v>
      </c>
      <c r="L33" s="30">
        <v>-500</v>
      </c>
      <c r="M33" s="30">
        <v>100</v>
      </c>
      <c r="N33" s="30">
        <v>50</v>
      </c>
      <c r="O33" s="30">
        <v>50</v>
      </c>
      <c r="P33" s="50"/>
      <c r="Q33" s="25"/>
      <c r="R33" s="63" t="s">
        <v>75</v>
      </c>
      <c r="S33" s="21"/>
      <c r="T33" s="21" t="s">
        <v>36</v>
      </c>
    </row>
    <row r="34" spans="1:20" s="1" customFormat="1" ht="30.75" customHeight="1">
      <c r="A34" s="18"/>
      <c r="B34" s="21"/>
      <c r="C34" s="21"/>
      <c r="D34" s="20" t="s">
        <v>71</v>
      </c>
      <c r="E34" s="19">
        <v>5000</v>
      </c>
      <c r="F34" s="19">
        <v>5000</v>
      </c>
      <c r="G34" s="24" t="s">
        <v>76</v>
      </c>
      <c r="H34" s="23">
        <f t="shared" si="3"/>
        <v>600</v>
      </c>
      <c r="I34" s="30"/>
      <c r="J34" s="30"/>
      <c r="K34" s="30">
        <v>600</v>
      </c>
      <c r="L34" s="30"/>
      <c r="M34" s="30"/>
      <c r="N34" s="30"/>
      <c r="O34" s="30"/>
      <c r="P34" s="50"/>
      <c r="Q34" s="25"/>
      <c r="R34" s="63"/>
      <c r="S34" s="21"/>
      <c r="T34" s="21" t="s">
        <v>39</v>
      </c>
    </row>
    <row r="35" spans="1:20" s="1" customFormat="1" ht="30.75" customHeight="1">
      <c r="A35" s="18"/>
      <c r="B35" s="21"/>
      <c r="C35" s="21"/>
      <c r="D35" s="20"/>
      <c r="E35" s="19"/>
      <c r="F35" s="19"/>
      <c r="G35" s="24" t="s">
        <v>76</v>
      </c>
      <c r="H35" s="23">
        <f t="shared" si="3"/>
        <v>1200</v>
      </c>
      <c r="I35" s="30">
        <v>300</v>
      </c>
      <c r="J35" s="30">
        <v>300</v>
      </c>
      <c r="K35" s="30">
        <v>300</v>
      </c>
      <c r="L35" s="30">
        <v>300</v>
      </c>
      <c r="M35" s="30"/>
      <c r="N35" s="30"/>
      <c r="O35" s="30"/>
      <c r="P35" s="50"/>
      <c r="Q35" s="25"/>
      <c r="R35" s="59"/>
      <c r="S35" s="21"/>
      <c r="T35" s="21" t="s">
        <v>39</v>
      </c>
    </row>
    <row r="36" spans="1:20" s="1" customFormat="1" ht="32.25">
      <c r="A36" s="18" t="s">
        <v>77</v>
      </c>
      <c r="B36" s="21"/>
      <c r="C36" s="21">
        <v>500</v>
      </c>
      <c r="D36" s="20" t="s">
        <v>78</v>
      </c>
      <c r="E36" s="19">
        <v>500</v>
      </c>
      <c r="F36" s="19">
        <v>500</v>
      </c>
      <c r="G36" s="24" t="s">
        <v>76</v>
      </c>
      <c r="H36" s="23">
        <f t="shared" si="3"/>
        <v>500</v>
      </c>
      <c r="I36" s="23">
        <v>500</v>
      </c>
      <c r="J36" s="23"/>
      <c r="K36" s="23"/>
      <c r="L36" s="23"/>
      <c r="M36" s="23"/>
      <c r="N36" s="23"/>
      <c r="O36" s="23"/>
      <c r="P36" s="49"/>
      <c r="Q36" s="25"/>
      <c r="R36" s="63" t="s">
        <v>75</v>
      </c>
      <c r="S36" s="21"/>
      <c r="T36" s="21" t="s">
        <v>39</v>
      </c>
    </row>
    <row r="37" spans="1:20" s="1" customFormat="1" ht="33">
      <c r="A37" s="18" t="s">
        <v>79</v>
      </c>
      <c r="B37" s="21">
        <v>252</v>
      </c>
      <c r="C37" s="21"/>
      <c r="D37" s="20" t="s">
        <v>80</v>
      </c>
      <c r="E37" s="19">
        <v>252</v>
      </c>
      <c r="F37" s="19">
        <v>252</v>
      </c>
      <c r="G37" s="24" t="s">
        <v>81</v>
      </c>
      <c r="H37" s="23">
        <f t="shared" si="3"/>
        <v>252</v>
      </c>
      <c r="I37" s="23"/>
      <c r="J37" s="23"/>
      <c r="K37" s="23"/>
      <c r="L37" s="23"/>
      <c r="M37" s="23"/>
      <c r="N37" s="23"/>
      <c r="O37" s="23"/>
      <c r="P37" s="49">
        <v>252</v>
      </c>
      <c r="Q37" s="25"/>
      <c r="R37" s="63"/>
      <c r="S37" s="21"/>
      <c r="T37" s="21" t="s">
        <v>82</v>
      </c>
    </row>
    <row r="38" spans="1:20" s="1" customFormat="1" ht="42">
      <c r="A38" s="18" t="s">
        <v>83</v>
      </c>
      <c r="B38" s="21">
        <v>6622.23</v>
      </c>
      <c r="C38" s="21"/>
      <c r="D38" s="20" t="s">
        <v>84</v>
      </c>
      <c r="E38" s="19">
        <v>6622.23</v>
      </c>
      <c r="F38" s="19">
        <v>6622.23</v>
      </c>
      <c r="G38" s="24" t="s">
        <v>85</v>
      </c>
      <c r="H38" s="23">
        <f aca="true" t="shared" si="8" ref="H38:H43">SUM(I38:P38)</f>
        <v>6622.23</v>
      </c>
      <c r="I38" s="23">
        <v>323.6</v>
      </c>
      <c r="J38" s="23">
        <v>874.3</v>
      </c>
      <c r="K38" s="23">
        <v>777.3</v>
      </c>
      <c r="L38" s="23">
        <v>628.2</v>
      </c>
      <c r="M38" s="23">
        <v>777.9</v>
      </c>
      <c r="N38" s="23">
        <v>1571.6</v>
      </c>
      <c r="O38" s="23">
        <v>1669.33</v>
      </c>
      <c r="P38" s="49"/>
      <c r="Q38" s="25"/>
      <c r="R38" s="59"/>
      <c r="S38" s="21"/>
      <c r="T38" s="21" t="s">
        <v>86</v>
      </c>
    </row>
    <row r="39" spans="1:20" s="1" customFormat="1" ht="42">
      <c r="A39" s="18" t="s">
        <v>83</v>
      </c>
      <c r="B39" s="21"/>
      <c r="C39" s="21"/>
      <c r="D39" s="20" t="s">
        <v>84</v>
      </c>
      <c r="E39" s="19">
        <v>6622.23</v>
      </c>
      <c r="F39" s="19">
        <v>6622.23</v>
      </c>
      <c r="G39" s="24" t="s">
        <v>87</v>
      </c>
      <c r="H39" s="23">
        <f t="shared" si="8"/>
        <v>0</v>
      </c>
      <c r="I39" s="23">
        <v>-106.46</v>
      </c>
      <c r="J39" s="23"/>
      <c r="K39" s="23"/>
      <c r="L39" s="23">
        <v>1251.92</v>
      </c>
      <c r="M39" s="23">
        <v>224.47</v>
      </c>
      <c r="N39" s="23">
        <v>-600.6</v>
      </c>
      <c r="O39" s="23">
        <v>-769.33</v>
      </c>
      <c r="P39" s="49"/>
      <c r="Q39" s="25"/>
      <c r="R39" s="59"/>
      <c r="S39" s="21"/>
      <c r="T39" s="21"/>
    </row>
    <row r="40" spans="1:20" s="1" customFormat="1" ht="42">
      <c r="A40" s="18" t="s">
        <v>88</v>
      </c>
      <c r="B40" s="21">
        <v>500</v>
      </c>
      <c r="C40" s="21"/>
      <c r="D40" s="20" t="s">
        <v>89</v>
      </c>
      <c r="E40" s="19">
        <v>500</v>
      </c>
      <c r="F40" s="19">
        <v>500</v>
      </c>
      <c r="G40" s="24" t="s">
        <v>90</v>
      </c>
      <c r="H40" s="23">
        <f t="shared" si="8"/>
        <v>500</v>
      </c>
      <c r="I40" s="23"/>
      <c r="J40" s="23"/>
      <c r="K40" s="23"/>
      <c r="L40" s="23"/>
      <c r="M40" s="23">
        <v>500</v>
      </c>
      <c r="N40" s="23"/>
      <c r="O40" s="23"/>
      <c r="P40" s="49"/>
      <c r="Q40" s="25"/>
      <c r="R40" s="59"/>
      <c r="S40" s="21"/>
      <c r="T40" s="21"/>
    </row>
    <row r="41" spans="1:20" s="1" customFormat="1" ht="32.25">
      <c r="A41" s="18" t="s">
        <v>91</v>
      </c>
      <c r="B41" s="21"/>
      <c r="C41" s="21">
        <v>401</v>
      </c>
      <c r="D41" s="20" t="s">
        <v>92</v>
      </c>
      <c r="E41" s="19">
        <v>401</v>
      </c>
      <c r="F41" s="19">
        <v>401</v>
      </c>
      <c r="G41" s="24" t="s">
        <v>93</v>
      </c>
      <c r="H41" s="23">
        <f t="shared" si="8"/>
        <v>401</v>
      </c>
      <c r="I41" s="23"/>
      <c r="J41" s="23">
        <v>401</v>
      </c>
      <c r="K41" s="23"/>
      <c r="L41" s="23"/>
      <c r="M41" s="23"/>
      <c r="N41" s="23"/>
      <c r="O41" s="23"/>
      <c r="P41" s="49"/>
      <c r="Q41" s="25"/>
      <c r="R41" s="59"/>
      <c r="S41" s="21"/>
      <c r="T41" s="21"/>
    </row>
    <row r="42" spans="1:20" s="1" customFormat="1" ht="32.25">
      <c r="A42" s="18" t="s">
        <v>94</v>
      </c>
      <c r="B42" s="21">
        <v>500</v>
      </c>
      <c r="C42" s="21"/>
      <c r="D42" s="20" t="s">
        <v>95</v>
      </c>
      <c r="E42" s="19">
        <v>500</v>
      </c>
      <c r="F42" s="19">
        <v>500</v>
      </c>
      <c r="G42" s="24" t="s">
        <v>96</v>
      </c>
      <c r="H42" s="23">
        <f t="shared" si="8"/>
        <v>500</v>
      </c>
      <c r="I42" s="23"/>
      <c r="J42" s="23"/>
      <c r="K42" s="23"/>
      <c r="L42" s="23"/>
      <c r="M42" s="23">
        <v>500</v>
      </c>
      <c r="N42" s="23"/>
      <c r="O42" s="23"/>
      <c r="P42" s="49"/>
      <c r="Q42" s="25"/>
      <c r="R42" s="59"/>
      <c r="S42" s="21"/>
      <c r="T42" s="21"/>
    </row>
    <row r="43" spans="1:20" s="1" customFormat="1" ht="32.25">
      <c r="A43" s="18" t="s">
        <v>97</v>
      </c>
      <c r="B43" s="21">
        <v>200</v>
      </c>
      <c r="C43" s="21"/>
      <c r="D43" s="20" t="s">
        <v>98</v>
      </c>
      <c r="E43" s="19">
        <v>200</v>
      </c>
      <c r="F43" s="19">
        <v>200</v>
      </c>
      <c r="G43" s="24" t="s">
        <v>99</v>
      </c>
      <c r="H43" s="23">
        <f t="shared" si="8"/>
        <v>200</v>
      </c>
      <c r="I43" s="23"/>
      <c r="J43" s="23"/>
      <c r="K43" s="23">
        <v>200</v>
      </c>
      <c r="L43" s="23"/>
      <c r="M43" s="23"/>
      <c r="N43" s="23"/>
      <c r="O43" s="23"/>
      <c r="P43" s="49"/>
      <c r="Q43" s="25"/>
      <c r="R43" s="59"/>
      <c r="S43" s="21"/>
      <c r="T43" s="21"/>
    </row>
    <row r="44" spans="1:20" s="1" customFormat="1" ht="33" customHeight="1">
      <c r="A44" s="17" t="s">
        <v>100</v>
      </c>
      <c r="B44" s="29" t="s">
        <v>101</v>
      </c>
      <c r="C44" s="29" t="s">
        <v>101</v>
      </c>
      <c r="D44" s="14"/>
      <c r="E44" s="30">
        <f>E45+E47+E48+E49</f>
        <v>7954.4</v>
      </c>
      <c r="F44" s="30">
        <f>F45+F47+F48+F49</f>
        <v>7954.4</v>
      </c>
      <c r="G44" s="30"/>
      <c r="H44" s="23">
        <f>I44+J44+K44+L44+M44+N44+O44+P44</f>
        <v>7954.4000000000015</v>
      </c>
      <c r="I44" s="23">
        <f aca="true" t="shared" si="9" ref="I44:O44">I45+I46+I47+I48+I49</f>
        <v>432.25</v>
      </c>
      <c r="J44" s="23">
        <f t="shared" si="9"/>
        <v>1181.5900000000001</v>
      </c>
      <c r="K44" s="23">
        <f t="shared" si="9"/>
        <v>302.71999999999997</v>
      </c>
      <c r="L44" s="23">
        <f>L45+L46+L47+L48+L49+L50</f>
        <v>3969.6000000000004</v>
      </c>
      <c r="M44" s="23">
        <f>M45+M46+M47+M48+M49+M50</f>
        <v>112.88</v>
      </c>
      <c r="N44" s="23">
        <f t="shared" si="9"/>
        <v>34</v>
      </c>
      <c r="O44" s="23">
        <f t="shared" si="9"/>
        <v>203.29999999999998</v>
      </c>
      <c r="P44" s="49">
        <f>P45+P46+P47+P48+P49+P50</f>
        <v>1718.06</v>
      </c>
      <c r="Q44" s="30"/>
      <c r="R44" s="64"/>
      <c r="S44" s="21"/>
      <c r="T44" s="21"/>
    </row>
    <row r="45" spans="1:20" s="1" customFormat="1" ht="32.25">
      <c r="A45" s="31" t="s">
        <v>102</v>
      </c>
      <c r="B45" s="29" t="s">
        <v>101</v>
      </c>
      <c r="C45" s="29" t="s">
        <v>101</v>
      </c>
      <c r="D45" s="31"/>
      <c r="E45" s="32">
        <f>F45</f>
        <v>5416.4</v>
      </c>
      <c r="F45" s="32">
        <f>H45+H46</f>
        <v>5416.4</v>
      </c>
      <c r="G45" s="24" t="s">
        <v>103</v>
      </c>
      <c r="H45" s="30">
        <f aca="true" t="shared" si="10" ref="H45:H50">SUM(I45:P45)</f>
        <v>4300</v>
      </c>
      <c r="I45" s="32">
        <v>0</v>
      </c>
      <c r="J45" s="32">
        <v>379.65</v>
      </c>
      <c r="K45" s="32">
        <v>250.65</v>
      </c>
      <c r="L45" s="32">
        <f>840.59+1936.63</f>
        <v>2777.2200000000003</v>
      </c>
      <c r="M45" s="32">
        <f>79.28</f>
        <v>79.28</v>
      </c>
      <c r="N45" s="32"/>
      <c r="O45" s="32">
        <v>13.2</v>
      </c>
      <c r="P45" s="52">
        <v>800</v>
      </c>
      <c r="Q45" s="25" t="s">
        <v>31</v>
      </c>
      <c r="R45" s="65" t="s">
        <v>37</v>
      </c>
      <c r="S45" s="21">
        <v>0</v>
      </c>
      <c r="T45" s="21"/>
    </row>
    <row r="46" spans="1:20" s="1" customFormat="1" ht="32.25">
      <c r="A46" s="33" t="s">
        <v>104</v>
      </c>
      <c r="B46" s="29"/>
      <c r="C46" s="29"/>
      <c r="D46" s="31"/>
      <c r="E46" s="32"/>
      <c r="F46" s="32"/>
      <c r="G46" s="24" t="s">
        <v>105</v>
      </c>
      <c r="H46" s="30">
        <f t="shared" si="10"/>
        <v>1116.4</v>
      </c>
      <c r="I46" s="32"/>
      <c r="J46" s="32">
        <v>768.19</v>
      </c>
      <c r="K46" s="32">
        <v>57.17</v>
      </c>
      <c r="L46" s="32">
        <v>291.04</v>
      </c>
      <c r="M46" s="32"/>
      <c r="N46" s="32"/>
      <c r="O46" s="32"/>
      <c r="P46" s="52"/>
      <c r="Q46" s="25"/>
      <c r="R46" s="65"/>
      <c r="S46" s="21"/>
      <c r="T46" s="21"/>
    </row>
    <row r="47" spans="1:20" s="1" customFormat="1" ht="32.25">
      <c r="A47" s="31" t="s">
        <v>106</v>
      </c>
      <c r="B47" s="29"/>
      <c r="C47" s="29"/>
      <c r="D47" s="31"/>
      <c r="E47" s="32">
        <v>1000</v>
      </c>
      <c r="F47" s="32">
        <v>1000</v>
      </c>
      <c r="G47" s="24" t="s">
        <v>105</v>
      </c>
      <c r="H47" s="30">
        <f t="shared" si="10"/>
        <v>1000</v>
      </c>
      <c r="I47" s="32"/>
      <c r="J47" s="32"/>
      <c r="K47" s="32"/>
      <c r="L47" s="32">
        <v>81.94</v>
      </c>
      <c r="M47" s="32"/>
      <c r="N47" s="32"/>
      <c r="O47" s="32"/>
      <c r="P47" s="52">
        <v>918.06</v>
      </c>
      <c r="Q47" s="25"/>
      <c r="R47" s="65"/>
      <c r="S47" s="21"/>
      <c r="T47" s="21"/>
    </row>
    <row r="48" spans="1:20" s="1" customFormat="1" ht="72" customHeight="1">
      <c r="A48" s="34" t="s">
        <v>107</v>
      </c>
      <c r="B48" s="29" t="s">
        <v>101</v>
      </c>
      <c r="C48" s="29" t="s">
        <v>101</v>
      </c>
      <c r="D48" s="28"/>
      <c r="E48" s="35">
        <v>383.6</v>
      </c>
      <c r="F48" s="35">
        <v>383.6</v>
      </c>
      <c r="G48" s="24" t="s">
        <v>108</v>
      </c>
      <c r="H48" s="30">
        <f t="shared" si="10"/>
        <v>383.6</v>
      </c>
      <c r="I48" s="35">
        <v>48.25</v>
      </c>
      <c r="J48" s="35">
        <v>33.75</v>
      </c>
      <c r="K48" s="35">
        <v>-5.1</v>
      </c>
      <c r="L48" s="35">
        <v>49</v>
      </c>
      <c r="M48" s="35">
        <v>33.6</v>
      </c>
      <c r="N48" s="35">
        <v>34</v>
      </c>
      <c r="O48" s="35">
        <v>190.1</v>
      </c>
      <c r="P48" s="53"/>
      <c r="Q48" s="25" t="s">
        <v>31</v>
      </c>
      <c r="R48" s="66" t="s">
        <v>109</v>
      </c>
      <c r="S48" s="21"/>
      <c r="T48" s="21" t="s">
        <v>36</v>
      </c>
    </row>
    <row r="49" spans="1:20" s="1" customFormat="1" ht="75.75">
      <c r="A49" s="34" t="s">
        <v>110</v>
      </c>
      <c r="B49" s="29" t="s">
        <v>101</v>
      </c>
      <c r="C49" s="29" t="s">
        <v>101</v>
      </c>
      <c r="D49" s="36"/>
      <c r="E49" s="37">
        <f>600+170.4+384</f>
        <v>1154.4</v>
      </c>
      <c r="F49" s="37">
        <f>600+170.4+384</f>
        <v>1154.4</v>
      </c>
      <c r="G49" s="24" t="s">
        <v>111</v>
      </c>
      <c r="H49" s="30">
        <f t="shared" si="10"/>
        <v>984</v>
      </c>
      <c r="I49" s="54">
        <v>384</v>
      </c>
      <c r="J49" s="54"/>
      <c r="K49" s="54"/>
      <c r="L49" s="54">
        <v>600</v>
      </c>
      <c r="M49" s="54"/>
      <c r="N49" s="54"/>
      <c r="O49" s="54"/>
      <c r="P49" s="55"/>
      <c r="Q49" s="54"/>
      <c r="R49" s="66"/>
      <c r="S49" s="21"/>
      <c r="T49" s="21" t="s">
        <v>112</v>
      </c>
    </row>
    <row r="50" spans="1:20" s="1" customFormat="1" ht="32.25">
      <c r="A50" s="34" t="s">
        <v>110</v>
      </c>
      <c r="B50" s="29" t="s">
        <v>113</v>
      </c>
      <c r="C50" s="29" t="s">
        <v>113</v>
      </c>
      <c r="D50" s="36"/>
      <c r="E50" s="37"/>
      <c r="F50" s="37"/>
      <c r="G50" s="20" t="s">
        <v>114</v>
      </c>
      <c r="H50" s="30">
        <f t="shared" si="10"/>
        <v>170.4</v>
      </c>
      <c r="I50" s="54"/>
      <c r="J50" s="54"/>
      <c r="K50" s="54"/>
      <c r="L50" s="54">
        <v>170.4</v>
      </c>
      <c r="M50" s="54"/>
      <c r="N50" s="54"/>
      <c r="O50" s="54"/>
      <c r="P50" s="55"/>
      <c r="Q50" s="54"/>
      <c r="R50" s="66"/>
      <c r="S50" s="21"/>
      <c r="T50" s="21"/>
    </row>
    <row r="51" spans="1:20" s="1" customFormat="1" ht="30" customHeight="1">
      <c r="A51" s="17" t="s">
        <v>115</v>
      </c>
      <c r="B51" s="29" t="s">
        <v>101</v>
      </c>
      <c r="C51" s="29" t="s">
        <v>101</v>
      </c>
      <c r="D51" s="38"/>
      <c r="E51" s="39">
        <f>E52+E53+E54+E55+E56+E57+E58</f>
        <v>7849.89</v>
      </c>
      <c r="F51" s="39">
        <f>F52+F53+F54+F55+F56+F57+F58</f>
        <v>7849.89</v>
      </c>
      <c r="G51" s="39"/>
      <c r="H51" s="39">
        <f>H52+H53+H54+H55+H56+H57+H58</f>
        <v>7849.89</v>
      </c>
      <c r="I51" s="39">
        <f aca="true" t="shared" si="11" ref="I51:P51">I52+I53+I54+I55+I56+I57+I58</f>
        <v>386</v>
      </c>
      <c r="J51" s="39">
        <f t="shared" si="11"/>
        <v>0</v>
      </c>
      <c r="K51" s="39">
        <f t="shared" si="11"/>
        <v>121.3</v>
      </c>
      <c r="L51" s="39">
        <f t="shared" si="11"/>
        <v>789</v>
      </c>
      <c r="M51" s="39">
        <f t="shared" si="11"/>
        <v>887.86</v>
      </c>
      <c r="N51" s="39">
        <f t="shared" si="11"/>
        <v>3066.1499999999996</v>
      </c>
      <c r="O51" s="39">
        <f t="shared" si="11"/>
        <v>2599.58</v>
      </c>
      <c r="P51" s="56">
        <f t="shared" si="11"/>
        <v>0</v>
      </c>
      <c r="Q51" s="54"/>
      <c r="R51" s="36"/>
      <c r="S51" s="21"/>
      <c r="T51" s="21"/>
    </row>
    <row r="52" spans="1:20" s="1" customFormat="1" ht="52.5">
      <c r="A52" s="27" t="s">
        <v>116</v>
      </c>
      <c r="B52" s="29" t="s">
        <v>101</v>
      </c>
      <c r="C52" s="29" t="s">
        <v>101</v>
      </c>
      <c r="D52" s="20" t="s">
        <v>117</v>
      </c>
      <c r="E52" s="28">
        <v>1524.61</v>
      </c>
      <c r="F52" s="28">
        <v>1524.61</v>
      </c>
      <c r="G52" s="20" t="s">
        <v>118</v>
      </c>
      <c r="H52" s="40">
        <f aca="true" t="shared" si="12" ref="H52:H58">SUM(I52:P52)</f>
        <v>1524.61</v>
      </c>
      <c r="I52" s="28"/>
      <c r="J52" s="28"/>
      <c r="K52" s="28"/>
      <c r="L52" s="28"/>
      <c r="M52" s="28"/>
      <c r="N52" s="28">
        <v>1524.61</v>
      </c>
      <c r="O52" s="28"/>
      <c r="P52" s="51"/>
      <c r="Q52" s="28" t="s">
        <v>119</v>
      </c>
      <c r="R52" s="67" t="s">
        <v>120</v>
      </c>
      <c r="S52" s="21"/>
      <c r="T52" s="21"/>
    </row>
    <row r="53" spans="1:20" s="1" customFormat="1" ht="52.5">
      <c r="A53" s="27" t="s">
        <v>121</v>
      </c>
      <c r="B53" s="29" t="s">
        <v>101</v>
      </c>
      <c r="C53" s="29" t="s">
        <v>101</v>
      </c>
      <c r="D53" s="20" t="s">
        <v>122</v>
      </c>
      <c r="E53" s="28">
        <v>934.1</v>
      </c>
      <c r="F53" s="28">
        <v>934.1</v>
      </c>
      <c r="G53" s="24" t="s">
        <v>41</v>
      </c>
      <c r="H53" s="40">
        <f t="shared" si="12"/>
        <v>934.1</v>
      </c>
      <c r="I53" s="28"/>
      <c r="J53" s="28"/>
      <c r="K53" s="28"/>
      <c r="L53" s="28"/>
      <c r="M53" s="28">
        <v>500</v>
      </c>
      <c r="N53" s="28"/>
      <c r="O53" s="28">
        <v>434.1</v>
      </c>
      <c r="P53" s="51"/>
      <c r="Q53" s="28" t="s">
        <v>119</v>
      </c>
      <c r="R53" s="67" t="s">
        <v>120</v>
      </c>
      <c r="S53" s="21"/>
      <c r="T53" s="21"/>
    </row>
    <row r="54" spans="1:20" s="1" customFormat="1" ht="32.25">
      <c r="A54" s="27" t="s">
        <v>123</v>
      </c>
      <c r="B54" s="29" t="s">
        <v>101</v>
      </c>
      <c r="C54" s="29" t="s">
        <v>101</v>
      </c>
      <c r="D54" s="20" t="s">
        <v>124</v>
      </c>
      <c r="E54" s="28">
        <v>1298</v>
      </c>
      <c r="F54" s="28">
        <v>1298</v>
      </c>
      <c r="G54" s="20" t="s">
        <v>125</v>
      </c>
      <c r="H54" s="40">
        <f t="shared" si="12"/>
        <v>1298</v>
      </c>
      <c r="I54" s="28"/>
      <c r="J54" s="28"/>
      <c r="K54" s="28"/>
      <c r="L54" s="28"/>
      <c r="M54" s="28">
        <v>360</v>
      </c>
      <c r="N54" s="28">
        <v>600</v>
      </c>
      <c r="O54" s="28">
        <v>338</v>
      </c>
      <c r="P54" s="51"/>
      <c r="Q54" s="25"/>
      <c r="R54" s="60" t="s">
        <v>54</v>
      </c>
      <c r="S54" s="21"/>
      <c r="T54" s="21"/>
    </row>
    <row r="55" spans="1:20" s="1" customFormat="1" ht="32.25">
      <c r="A55" s="18" t="s">
        <v>126</v>
      </c>
      <c r="B55" s="29" t="s">
        <v>101</v>
      </c>
      <c r="C55" s="29" t="s">
        <v>101</v>
      </c>
      <c r="D55" s="20" t="s">
        <v>127</v>
      </c>
      <c r="E55" s="19">
        <v>1780.88</v>
      </c>
      <c r="F55" s="19">
        <v>1780.88</v>
      </c>
      <c r="G55" s="24" t="s">
        <v>72</v>
      </c>
      <c r="H55" s="40">
        <f t="shared" si="12"/>
        <v>1780.88</v>
      </c>
      <c r="I55" s="30"/>
      <c r="J55" s="30"/>
      <c r="K55" s="30">
        <v>121.3</v>
      </c>
      <c r="L55" s="30"/>
      <c r="M55" s="30">
        <v>27.86</v>
      </c>
      <c r="N55" s="30">
        <v>941.54</v>
      </c>
      <c r="O55" s="30">
        <v>690.18</v>
      </c>
      <c r="P55" s="50"/>
      <c r="Q55" s="25" t="s">
        <v>31</v>
      </c>
      <c r="R55" s="59"/>
      <c r="S55" s="21"/>
      <c r="T55" s="21"/>
    </row>
    <row r="56" spans="1:20" ht="32.25">
      <c r="A56" s="12" t="s">
        <v>128</v>
      </c>
      <c r="B56" s="12">
        <v>189</v>
      </c>
      <c r="C56" s="12"/>
      <c r="D56" s="20" t="s">
        <v>129</v>
      </c>
      <c r="E56" s="12">
        <v>189</v>
      </c>
      <c r="F56" s="12">
        <v>189</v>
      </c>
      <c r="G56" s="24" t="s">
        <v>130</v>
      </c>
      <c r="H56" s="40">
        <f t="shared" si="12"/>
        <v>189</v>
      </c>
      <c r="I56" s="12"/>
      <c r="J56" s="12"/>
      <c r="K56" s="12"/>
      <c r="L56" s="12">
        <v>189</v>
      </c>
      <c r="M56" s="12"/>
      <c r="N56" s="12"/>
      <c r="O56" s="12"/>
      <c r="P56" s="46"/>
      <c r="Q56" s="12"/>
      <c r="R56" s="12"/>
      <c r="S56" s="12"/>
      <c r="T56" s="12"/>
    </row>
    <row r="57" spans="1:20" ht="42">
      <c r="A57" s="12" t="s">
        <v>131</v>
      </c>
      <c r="B57" s="12"/>
      <c r="C57" s="12">
        <v>386</v>
      </c>
      <c r="D57" s="20" t="s">
        <v>132</v>
      </c>
      <c r="E57" s="12">
        <v>386</v>
      </c>
      <c r="F57" s="12">
        <v>386</v>
      </c>
      <c r="G57" s="24" t="s">
        <v>133</v>
      </c>
      <c r="H57" s="40">
        <f t="shared" si="12"/>
        <v>386</v>
      </c>
      <c r="I57" s="12">
        <v>386</v>
      </c>
      <c r="J57" s="12"/>
      <c r="K57" s="12"/>
      <c r="L57" s="12"/>
      <c r="M57" s="12"/>
      <c r="N57" s="12"/>
      <c r="O57" s="12"/>
      <c r="P57" s="46"/>
      <c r="Q57" s="12"/>
      <c r="R57" s="12"/>
      <c r="S57" s="12"/>
      <c r="T57" s="12"/>
    </row>
    <row r="58" spans="1:20" ht="42">
      <c r="A58" s="12" t="s">
        <v>134</v>
      </c>
      <c r="B58" s="12"/>
      <c r="C58" s="12"/>
      <c r="D58" s="11" t="s">
        <v>135</v>
      </c>
      <c r="E58" s="12">
        <v>1737.3</v>
      </c>
      <c r="F58" s="12">
        <v>1737.3</v>
      </c>
      <c r="G58" s="24" t="s">
        <v>136</v>
      </c>
      <c r="H58" s="40">
        <f t="shared" si="12"/>
        <v>1737.3</v>
      </c>
      <c r="I58" s="12"/>
      <c r="J58" s="12"/>
      <c r="K58" s="12"/>
      <c r="L58" s="12">
        <v>600</v>
      </c>
      <c r="M58" s="12"/>
      <c r="N58" s="12"/>
      <c r="O58" s="12">
        <v>1137.3</v>
      </c>
      <c r="P58" s="46"/>
      <c r="Q58" s="12"/>
      <c r="R58" s="12"/>
      <c r="S58" s="12"/>
      <c r="T58" s="12"/>
    </row>
  </sheetData>
  <sheetProtection/>
  <mergeCells count="9">
    <mergeCell ref="A1:C1"/>
    <mergeCell ref="A2:T2"/>
    <mergeCell ref="B3:C3"/>
    <mergeCell ref="H3:P3"/>
    <mergeCell ref="A3:A4"/>
    <mergeCell ref="D3:D4"/>
    <mergeCell ref="E3:E4"/>
    <mergeCell ref="F3:F4"/>
    <mergeCell ref="G3:G4"/>
  </mergeCells>
  <printOptions horizontalCentered="1" verticalCentered="1"/>
  <pageMargins left="0.2513888888888889" right="0.2513888888888889" top="0.7513888888888889" bottom="0.7513888888888889" header="0.2986111111111111" footer="0.2986111111111111"/>
  <pageSetup horizontalDpi="600" verticalDpi="600" orientation="landscape" paperSize="9" scale="85"/>
  <headerFooter alignWithMargins="0">
    <oddFooter>&amp;C&amp;P/&amp;N</oddFooter>
  </headerFooter>
  <rowBreaks count="1" manualBreakCount="1">
    <brk id="28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CN=黄三根/OU=信息中心/OU=林芝市财政局/OU=西藏自治区财政厅/O=TIBET</dc:creator>
  <cp:keywords/>
  <dc:description/>
  <cp:lastModifiedBy>Administrator</cp:lastModifiedBy>
  <cp:lastPrinted>2019-10-22T09:45:37Z</cp:lastPrinted>
  <dcterms:created xsi:type="dcterms:W3CDTF">2019-04-28T12:15:47Z</dcterms:created>
  <dcterms:modified xsi:type="dcterms:W3CDTF">2019-12-25T03:49:07Z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